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filterPrivacy="1" showInkAnnotation="0" defaultThemeVersion="124226"/>
  <bookViews>
    <workbookView xWindow="120" yWindow="225" windowWidth="15120" windowHeight="7890"/>
  </bookViews>
  <sheets>
    <sheet name="2018" sheetId="5" r:id="rId1"/>
  </sheets>
  <definedNames>
    <definedName name="_xlnm.Print_Area" localSheetId="0">'2018'!$A$1:$M$405</definedName>
  </definedNames>
  <calcPr calcId="125725" iterate="1" iterateCount="50"/>
</workbook>
</file>

<file path=xl/calcChain.xml><?xml version="1.0" encoding="utf-8"?>
<calcChain xmlns="http://schemas.openxmlformats.org/spreadsheetml/2006/main">
  <c r="M387" i="5"/>
  <c r="M394"/>
  <c r="M312" l="1"/>
  <c r="I314"/>
  <c r="J314"/>
  <c r="K314"/>
  <c r="L314"/>
  <c r="M314"/>
  <c r="M311" l="1"/>
  <c r="M294"/>
  <c r="M250"/>
  <c r="M229"/>
  <c r="M177"/>
  <c r="M114"/>
  <c r="M89"/>
  <c r="M65" l="1"/>
  <c r="M25" l="1"/>
  <c r="M277" l="1"/>
  <c r="M276" s="1"/>
  <c r="L277"/>
  <c r="L276" s="1"/>
  <c r="K277"/>
  <c r="K276" s="1"/>
  <c r="J277"/>
  <c r="J276" s="1"/>
  <c r="I277"/>
  <c r="I276" s="1"/>
  <c r="M224"/>
  <c r="M145"/>
  <c r="M363"/>
  <c r="M384" l="1"/>
  <c r="M382"/>
  <c r="M379"/>
  <c r="M377"/>
  <c r="M375"/>
  <c r="M373"/>
  <c r="M370"/>
  <c r="M367"/>
  <c r="M365"/>
  <c r="M358"/>
  <c r="M356"/>
  <c r="M346"/>
  <c r="M345" s="1"/>
  <c r="M351"/>
  <c r="M349"/>
  <c r="M386" l="1"/>
  <c r="M348"/>
  <c r="M344" s="1"/>
  <c r="M355"/>
  <c r="M362" l="1"/>
  <c r="M361" s="1"/>
  <c r="M342"/>
  <c r="M341" s="1"/>
  <c r="M340" s="1"/>
  <c r="M240"/>
  <c r="M210" l="1"/>
  <c r="L210"/>
  <c r="K210"/>
  <c r="J210"/>
  <c r="I210"/>
  <c r="L177"/>
  <c r="K177"/>
  <c r="J177"/>
  <c r="I177"/>
  <c r="M149"/>
  <c r="M148" s="1"/>
  <c r="M96"/>
  <c r="M217" l="1"/>
  <c r="M216" s="1"/>
  <c r="L217"/>
  <c r="L216" s="1"/>
  <c r="K217"/>
  <c r="K216" s="1"/>
  <c r="J217"/>
  <c r="J216" s="1"/>
  <c r="I217"/>
  <c r="I216" s="1"/>
  <c r="M109" l="1"/>
  <c r="I102"/>
  <c r="I59" l="1"/>
  <c r="I62"/>
  <c r="M93" l="1"/>
  <c r="M92" s="1"/>
  <c r="M91" s="1"/>
  <c r="M338"/>
  <c r="M337" s="1"/>
  <c r="M336" s="1"/>
  <c r="L338"/>
  <c r="L337" s="1"/>
  <c r="K338"/>
  <c r="K337" s="1"/>
  <c r="J338"/>
  <c r="J337" s="1"/>
  <c r="I338"/>
  <c r="I337" s="1"/>
  <c r="M334"/>
  <c r="M333" s="1"/>
  <c r="L334"/>
  <c r="K334"/>
  <c r="J334"/>
  <c r="I334"/>
  <c r="M330"/>
  <c r="M329" s="1"/>
  <c r="M328" s="1"/>
  <c r="L330"/>
  <c r="L329" s="1"/>
  <c r="L328" s="1"/>
  <c r="K330"/>
  <c r="K329" s="1"/>
  <c r="K328" s="1"/>
  <c r="J330"/>
  <c r="J329" s="1"/>
  <c r="J328" s="1"/>
  <c r="I330"/>
  <c r="I329" s="1"/>
  <c r="I328" s="1"/>
  <c r="M326"/>
  <c r="M325" s="1"/>
  <c r="L326"/>
  <c r="L325" s="1"/>
  <c r="K326"/>
  <c r="J326"/>
  <c r="J325" s="1"/>
  <c r="I326"/>
  <c r="I325" s="1"/>
  <c r="M323"/>
  <c r="L323"/>
  <c r="K323"/>
  <c r="J323"/>
  <c r="I323"/>
  <c r="M321"/>
  <c r="L321"/>
  <c r="K321"/>
  <c r="J321"/>
  <c r="I321"/>
  <c r="M317"/>
  <c r="M316" s="1"/>
  <c r="M310" s="1"/>
  <c r="L317"/>
  <c r="L316" s="1"/>
  <c r="K317"/>
  <c r="K316" s="1"/>
  <c r="J317"/>
  <c r="J316" s="1"/>
  <c r="I317"/>
  <c r="I316" s="1"/>
  <c r="M308"/>
  <c r="M307" s="1"/>
  <c r="M306" s="1"/>
  <c r="L308"/>
  <c r="L307" s="1"/>
  <c r="L306" s="1"/>
  <c r="K308"/>
  <c r="K307" s="1"/>
  <c r="K306" s="1"/>
  <c r="J308"/>
  <c r="J307" s="1"/>
  <c r="J306" s="1"/>
  <c r="I308"/>
  <c r="I307" s="1"/>
  <c r="I306" s="1"/>
  <c r="M304"/>
  <c r="M302" s="1"/>
  <c r="M303" s="1"/>
  <c r="L304"/>
  <c r="K304"/>
  <c r="K302" s="1"/>
  <c r="K303" s="1"/>
  <c r="J304"/>
  <c r="J302" s="1"/>
  <c r="J303" s="1"/>
  <c r="I304"/>
  <c r="I302" s="1"/>
  <c r="L302"/>
  <c r="L303" s="1"/>
  <c r="L299"/>
  <c r="K299"/>
  <c r="J299"/>
  <c r="I299"/>
  <c r="L294"/>
  <c r="K294"/>
  <c r="J294"/>
  <c r="I294"/>
  <c r="M292"/>
  <c r="L292"/>
  <c r="K292"/>
  <c r="J292"/>
  <c r="I292"/>
  <c r="M288"/>
  <c r="M287" s="1"/>
  <c r="L288"/>
  <c r="L287" s="1"/>
  <c r="K288"/>
  <c r="K287" s="1"/>
  <c r="J288"/>
  <c r="J287" s="1"/>
  <c r="I288"/>
  <c r="I287" s="1"/>
  <c r="M285"/>
  <c r="M284" s="1"/>
  <c r="L285"/>
  <c r="K285"/>
  <c r="J285"/>
  <c r="J284" s="1"/>
  <c r="I285"/>
  <c r="I284" s="1"/>
  <c r="L271"/>
  <c r="L270" s="1"/>
  <c r="L269" s="1"/>
  <c r="K271"/>
  <c r="K270" s="1"/>
  <c r="K269" s="1"/>
  <c r="J271"/>
  <c r="J270" s="1"/>
  <c r="J269" s="1"/>
  <c r="I271"/>
  <c r="I270" s="1"/>
  <c r="I269" s="1"/>
  <c r="M267"/>
  <c r="M266" s="1"/>
  <c r="M265" s="1"/>
  <c r="L267"/>
  <c r="L266" s="1"/>
  <c r="L265" s="1"/>
  <c r="K267"/>
  <c r="K266" s="1"/>
  <c r="K265" s="1"/>
  <c r="J267"/>
  <c r="J266" s="1"/>
  <c r="J265" s="1"/>
  <c r="I267"/>
  <c r="I266" s="1"/>
  <c r="I265" s="1"/>
  <c r="M263"/>
  <c r="M262" s="1"/>
  <c r="M261" s="1"/>
  <c r="L263"/>
  <c r="L262" s="1"/>
  <c r="L261" s="1"/>
  <c r="K263"/>
  <c r="K262" s="1"/>
  <c r="K261" s="1"/>
  <c r="J263"/>
  <c r="J262" s="1"/>
  <c r="J261" s="1"/>
  <c r="I263"/>
  <c r="I262" s="1"/>
  <c r="I261" s="1"/>
  <c r="M259"/>
  <c r="M258" s="1"/>
  <c r="M257" s="1"/>
  <c r="L259"/>
  <c r="L258" s="1"/>
  <c r="L257" s="1"/>
  <c r="K259"/>
  <c r="K258" s="1"/>
  <c r="K257" s="1"/>
  <c r="J259"/>
  <c r="J258" s="1"/>
  <c r="J257" s="1"/>
  <c r="I259"/>
  <c r="I258" s="1"/>
  <c r="I257" s="1"/>
  <c r="M255"/>
  <c r="M254" s="1"/>
  <c r="M253" s="1"/>
  <c r="L255"/>
  <c r="L254" s="1"/>
  <c r="L253" s="1"/>
  <c r="K255"/>
  <c r="K254" s="1"/>
  <c r="K253" s="1"/>
  <c r="J255"/>
  <c r="J254" s="1"/>
  <c r="J253" s="1"/>
  <c r="I255"/>
  <c r="I254" s="1"/>
  <c r="I253" s="1"/>
  <c r="L250"/>
  <c r="K250"/>
  <c r="J250"/>
  <c r="I250"/>
  <c r="M248"/>
  <c r="L248"/>
  <c r="K248"/>
  <c r="J248"/>
  <c r="I248"/>
  <c r="M244"/>
  <c r="L244"/>
  <c r="K244"/>
  <c r="J244"/>
  <c r="I244"/>
  <c r="M242"/>
  <c r="L242"/>
  <c r="K242"/>
  <c r="J242"/>
  <c r="I242"/>
  <c r="J240"/>
  <c r="I240"/>
  <c r="M237"/>
  <c r="L237"/>
  <c r="K237"/>
  <c r="J237"/>
  <c r="I237"/>
  <c r="M235"/>
  <c r="L235"/>
  <c r="K235"/>
  <c r="J235"/>
  <c r="I235"/>
  <c r="M233"/>
  <c r="L233"/>
  <c r="K233"/>
  <c r="J233"/>
  <c r="I233"/>
  <c r="L229"/>
  <c r="L227" s="1"/>
  <c r="K229"/>
  <c r="K228" s="1"/>
  <c r="J229"/>
  <c r="J228" s="1"/>
  <c r="I229"/>
  <c r="I228" s="1"/>
  <c r="M223"/>
  <c r="M222" s="1"/>
  <c r="L224"/>
  <c r="L223" s="1"/>
  <c r="L222" s="1"/>
  <c r="K224"/>
  <c r="K223" s="1"/>
  <c r="K222" s="1"/>
  <c r="J224"/>
  <c r="J223" s="1"/>
  <c r="J222" s="1"/>
  <c r="I224"/>
  <c r="I223" s="1"/>
  <c r="I222" s="1"/>
  <c r="M220"/>
  <c r="M219" s="1"/>
  <c r="L220"/>
  <c r="L219" s="1"/>
  <c r="K220"/>
  <c r="K219" s="1"/>
  <c r="J220"/>
  <c r="J219" s="1"/>
  <c r="I220"/>
  <c r="I219" s="1"/>
  <c r="L212"/>
  <c r="M214"/>
  <c r="M213" s="1"/>
  <c r="L214"/>
  <c r="L213" s="1"/>
  <c r="K214"/>
  <c r="K213" s="1"/>
  <c r="J214"/>
  <c r="J213" s="1"/>
  <c r="I214"/>
  <c r="I213" s="1"/>
  <c r="M208"/>
  <c r="M207" s="1"/>
  <c r="L208"/>
  <c r="L207" s="1"/>
  <c r="K208"/>
  <c r="K207" s="1"/>
  <c r="J208"/>
  <c r="J207" s="1"/>
  <c r="I208"/>
  <c r="I207" s="1"/>
  <c r="M205"/>
  <c r="M204" s="1"/>
  <c r="L205"/>
  <c r="K205"/>
  <c r="J205"/>
  <c r="I205"/>
  <c r="M202"/>
  <c r="L202"/>
  <c r="K202"/>
  <c r="J202"/>
  <c r="I202"/>
  <c r="M200"/>
  <c r="L200"/>
  <c r="K200"/>
  <c r="J200"/>
  <c r="I200"/>
  <c r="M197"/>
  <c r="M196" s="1"/>
  <c r="L197"/>
  <c r="L196" s="1"/>
  <c r="K197"/>
  <c r="K196" s="1"/>
  <c r="J197"/>
  <c r="J196" s="1"/>
  <c r="I197"/>
  <c r="I196" s="1"/>
  <c r="M193"/>
  <c r="M192" s="1"/>
  <c r="L193"/>
  <c r="L192" s="1"/>
  <c r="K193"/>
  <c r="K192" s="1"/>
  <c r="J193"/>
  <c r="J192" s="1"/>
  <c r="I193"/>
  <c r="I192" s="1"/>
  <c r="M190"/>
  <c r="M189" s="1"/>
  <c r="L190"/>
  <c r="L189" s="1"/>
  <c r="K190"/>
  <c r="K189" s="1"/>
  <c r="J190"/>
  <c r="J189" s="1"/>
  <c r="I190"/>
  <c r="I189" s="1"/>
  <c r="M187"/>
  <c r="M186" s="1"/>
  <c r="L187"/>
  <c r="K187"/>
  <c r="K186" s="1"/>
  <c r="J187"/>
  <c r="J186" s="1"/>
  <c r="I187"/>
  <c r="I186" s="1"/>
  <c r="L186"/>
  <c r="J184"/>
  <c r="J182" s="1"/>
  <c r="L182"/>
  <c r="L180" s="1"/>
  <c r="K182"/>
  <c r="K181" s="1"/>
  <c r="I182"/>
  <c r="I180" s="1"/>
  <c r="M174"/>
  <c r="M173" s="1"/>
  <c r="L174"/>
  <c r="L173" s="1"/>
  <c r="K174"/>
  <c r="K173" s="1"/>
  <c r="J174"/>
  <c r="J173" s="1"/>
  <c r="I174"/>
  <c r="I173" s="1"/>
  <c r="M170"/>
  <c r="L170"/>
  <c r="K170"/>
  <c r="J170"/>
  <c r="I170"/>
  <c r="M168"/>
  <c r="M167" s="1"/>
  <c r="L168"/>
  <c r="L167" s="1"/>
  <c r="K168"/>
  <c r="K167" s="1"/>
  <c r="J168"/>
  <c r="J167" s="1"/>
  <c r="I168"/>
  <c r="I167" s="1"/>
  <c r="M165"/>
  <c r="L165"/>
  <c r="K165"/>
  <c r="J165"/>
  <c r="I165"/>
  <c r="M163"/>
  <c r="L163"/>
  <c r="K163"/>
  <c r="J163"/>
  <c r="I163"/>
  <c r="M160"/>
  <c r="L160"/>
  <c r="K160"/>
  <c r="J160"/>
  <c r="I160"/>
  <c r="M157"/>
  <c r="L157"/>
  <c r="K157"/>
  <c r="J157"/>
  <c r="I157"/>
  <c r="M154"/>
  <c r="L154"/>
  <c r="K154"/>
  <c r="J154"/>
  <c r="I154"/>
  <c r="J149"/>
  <c r="J148" s="1"/>
  <c r="I149"/>
  <c r="L148"/>
  <c r="K148"/>
  <c r="I148"/>
  <c r="L146"/>
  <c r="K146"/>
  <c r="J146"/>
  <c r="I146"/>
  <c r="K145"/>
  <c r="L145"/>
  <c r="J145"/>
  <c r="I145"/>
  <c r="M142"/>
  <c r="L142"/>
  <c r="K142"/>
  <c r="J142"/>
  <c r="I142"/>
  <c r="M140"/>
  <c r="M139" s="1"/>
  <c r="L140"/>
  <c r="L139" s="1"/>
  <c r="K140"/>
  <c r="J140"/>
  <c r="J139" s="1"/>
  <c r="I140"/>
  <c r="I139" s="1"/>
  <c r="K139"/>
  <c r="L133"/>
  <c r="L132" s="1"/>
  <c r="K133"/>
  <c r="K132" s="1"/>
  <c r="I133"/>
  <c r="I132" s="1"/>
  <c r="M130"/>
  <c r="M129" s="1"/>
  <c r="L130"/>
  <c r="L129" s="1"/>
  <c r="K130"/>
  <c r="K129" s="1"/>
  <c r="J130"/>
  <c r="J129" s="1"/>
  <c r="I130"/>
  <c r="I129" s="1"/>
  <c r="M127"/>
  <c r="M126" s="1"/>
  <c r="L127"/>
  <c r="L126" s="1"/>
  <c r="K127"/>
  <c r="K126" s="1"/>
  <c r="J127"/>
  <c r="J126" s="1"/>
  <c r="I127"/>
  <c r="I126" s="1"/>
  <c r="M124"/>
  <c r="M123" s="1"/>
  <c r="L124"/>
  <c r="L123" s="1"/>
  <c r="K124"/>
  <c r="K123" s="1"/>
  <c r="J124"/>
  <c r="J123" s="1"/>
  <c r="I124"/>
  <c r="I123" s="1"/>
  <c r="L118"/>
  <c r="K118"/>
  <c r="J118"/>
  <c r="J117" s="1"/>
  <c r="I118"/>
  <c r="M113"/>
  <c r="L114"/>
  <c r="L113" s="1"/>
  <c r="K114"/>
  <c r="K113" s="1"/>
  <c r="J114"/>
  <c r="J113" s="1"/>
  <c r="I114"/>
  <c r="I113" s="1"/>
  <c r="M108"/>
  <c r="L109"/>
  <c r="L108" s="1"/>
  <c r="K109"/>
  <c r="K108" s="1"/>
  <c r="J109"/>
  <c r="J108" s="1"/>
  <c r="I109"/>
  <c r="I108" s="1"/>
  <c r="M105"/>
  <c r="M104" s="1"/>
  <c r="L105"/>
  <c r="K105"/>
  <c r="J105"/>
  <c r="I105"/>
  <c r="M102"/>
  <c r="M101" s="1"/>
  <c r="L102"/>
  <c r="K102"/>
  <c r="J102"/>
  <c r="J101" s="1"/>
  <c r="I101"/>
  <c r="M98"/>
  <c r="M95" s="1"/>
  <c r="L98"/>
  <c r="K98"/>
  <c r="J98"/>
  <c r="I98"/>
  <c r="L93"/>
  <c r="L92" s="1"/>
  <c r="K93"/>
  <c r="K92" s="1"/>
  <c r="J93"/>
  <c r="J92" s="1"/>
  <c r="I93"/>
  <c r="I92" s="1"/>
  <c r="L89"/>
  <c r="L88" s="1"/>
  <c r="K89"/>
  <c r="K88" s="1"/>
  <c r="J89"/>
  <c r="J88" s="1"/>
  <c r="I89"/>
  <c r="I88" s="1"/>
  <c r="M86"/>
  <c r="M85" s="1"/>
  <c r="L86"/>
  <c r="L85" s="1"/>
  <c r="K86"/>
  <c r="K85" s="1"/>
  <c r="J86"/>
  <c r="J85" s="1"/>
  <c r="I86"/>
  <c r="I85" s="1"/>
  <c r="M83"/>
  <c r="M82" s="1"/>
  <c r="L83"/>
  <c r="L82" s="1"/>
  <c r="K83"/>
  <c r="K82" s="1"/>
  <c r="J83"/>
  <c r="J82" s="1"/>
  <c r="I83"/>
  <c r="I82" s="1"/>
  <c r="M78"/>
  <c r="M77" s="1"/>
  <c r="L78"/>
  <c r="L77" s="1"/>
  <c r="K78"/>
  <c r="K77" s="1"/>
  <c r="J78"/>
  <c r="J77" s="1"/>
  <c r="I78"/>
  <c r="I77" s="1"/>
  <c r="M74"/>
  <c r="L74"/>
  <c r="L72" s="1"/>
  <c r="L71" s="1"/>
  <c r="L70" s="1"/>
  <c r="K74"/>
  <c r="K72" s="1"/>
  <c r="K71" s="1"/>
  <c r="K70" s="1"/>
  <c r="J74"/>
  <c r="J72" s="1"/>
  <c r="J71" s="1"/>
  <c r="J70" s="1"/>
  <c r="I74"/>
  <c r="I72" s="1"/>
  <c r="I71" s="1"/>
  <c r="I70" s="1"/>
  <c r="M72"/>
  <c r="M68"/>
  <c r="M67" s="1"/>
  <c r="L68"/>
  <c r="K68"/>
  <c r="J68"/>
  <c r="J67" s="1"/>
  <c r="I68"/>
  <c r="L67"/>
  <c r="K67"/>
  <c r="I67"/>
  <c r="L65"/>
  <c r="K65"/>
  <c r="J65"/>
  <c r="I65"/>
  <c r="I58" s="1"/>
  <c r="I57" s="1"/>
  <c r="M62"/>
  <c r="L62"/>
  <c r="K62"/>
  <c r="J62"/>
  <c r="M59"/>
  <c r="M53"/>
  <c r="M52" s="1"/>
  <c r="L53"/>
  <c r="L52" s="1"/>
  <c r="K53"/>
  <c r="K52" s="1"/>
  <c r="J53"/>
  <c r="J52" s="1"/>
  <c r="I53"/>
  <c r="I52" s="1"/>
  <c r="L47"/>
  <c r="L46" s="1"/>
  <c r="K47"/>
  <c r="K46" s="1"/>
  <c r="J47"/>
  <c r="J46" s="1"/>
  <c r="I47"/>
  <c r="I46" s="1"/>
  <c r="M41"/>
  <c r="M40" s="1"/>
  <c r="L41"/>
  <c r="L40" s="1"/>
  <c r="K41"/>
  <c r="K40" s="1"/>
  <c r="J41"/>
  <c r="J40" s="1"/>
  <c r="I41"/>
  <c r="I40" s="1"/>
  <c r="M37"/>
  <c r="M36" s="1"/>
  <c r="L37"/>
  <c r="L36" s="1"/>
  <c r="K37"/>
  <c r="K36" s="1"/>
  <c r="J37"/>
  <c r="J36" s="1"/>
  <c r="I37"/>
  <c r="I36" s="1"/>
  <c r="L29"/>
  <c r="K29"/>
  <c r="J29"/>
  <c r="I29"/>
  <c r="L25"/>
  <c r="K25"/>
  <c r="J25"/>
  <c r="I25"/>
  <c r="M20"/>
  <c r="M19" s="1"/>
  <c r="L20"/>
  <c r="L19" s="1"/>
  <c r="K20"/>
  <c r="K19" s="1"/>
  <c r="J20"/>
  <c r="J19" s="1"/>
  <c r="I20"/>
  <c r="I19" s="1"/>
  <c r="M17"/>
  <c r="M16" s="1"/>
  <c r="L17"/>
  <c r="L16" s="1"/>
  <c r="K17"/>
  <c r="K16" s="1"/>
  <c r="J17"/>
  <c r="J16" s="1"/>
  <c r="I17"/>
  <c r="I16" s="1"/>
  <c r="M13"/>
  <c r="L13"/>
  <c r="K13"/>
  <c r="J13"/>
  <c r="I13"/>
  <c r="M9"/>
  <c r="L9"/>
  <c r="K9"/>
  <c r="J9"/>
  <c r="I9"/>
  <c r="M107" l="1"/>
  <c r="M8"/>
  <c r="M7" s="1"/>
  <c r="M232"/>
  <c r="M228"/>
  <c r="M226"/>
  <c r="M100"/>
  <c r="K24"/>
  <c r="K23" s="1"/>
  <c r="M138"/>
  <c r="I199"/>
  <c r="J320"/>
  <c r="J319" s="1"/>
  <c r="M199"/>
  <c r="I24"/>
  <c r="I23" s="1"/>
  <c r="I138"/>
  <c r="K311"/>
  <c r="K310" s="1"/>
  <c r="K239"/>
  <c r="L138"/>
  <c r="M299"/>
  <c r="K100"/>
  <c r="K96" s="1"/>
  <c r="K95" s="1"/>
  <c r="K336"/>
  <c r="I81"/>
  <c r="J24"/>
  <c r="J23" s="1"/>
  <c r="L117"/>
  <c r="L116" s="1"/>
  <c r="J138"/>
  <c r="J247"/>
  <c r="I247"/>
  <c r="M271"/>
  <c r="M270" s="1"/>
  <c r="M269" s="1"/>
  <c r="I320"/>
  <c r="I319" s="1"/>
  <c r="L8"/>
  <c r="L7" s="1"/>
  <c r="J45"/>
  <c r="K138"/>
  <c r="J144"/>
  <c r="J333"/>
  <c r="J332" s="1"/>
  <c r="L336"/>
  <c r="L247"/>
  <c r="I227"/>
  <c r="J81"/>
  <c r="L81"/>
  <c r="K107"/>
  <c r="I117"/>
  <c r="I116" s="1"/>
  <c r="J298"/>
  <c r="J297" s="1"/>
  <c r="L311"/>
  <c r="L310" s="1"/>
  <c r="M71"/>
  <c r="M70" s="1"/>
  <c r="J199"/>
  <c r="J8"/>
  <c r="J7" s="1"/>
  <c r="M88"/>
  <c r="K104"/>
  <c r="K199"/>
  <c r="I212"/>
  <c r="J246"/>
  <c r="J283"/>
  <c r="L291"/>
  <c r="M332"/>
  <c r="L45"/>
  <c r="L228"/>
  <c r="I283"/>
  <c r="J58"/>
  <c r="J57" s="1"/>
  <c r="J91"/>
  <c r="J104"/>
  <c r="J100" s="1"/>
  <c r="J96" s="1"/>
  <c r="J95" s="1"/>
  <c r="J239"/>
  <c r="K8"/>
  <c r="K7" s="1"/>
  <c r="M29"/>
  <c r="I45"/>
  <c r="M58"/>
  <c r="M57" s="1"/>
  <c r="L58"/>
  <c r="L57" s="1"/>
  <c r="L91"/>
  <c r="K117"/>
  <c r="K116" s="1"/>
  <c r="I181"/>
  <c r="K204"/>
  <c r="J204"/>
  <c r="L226"/>
  <c r="I232"/>
  <c r="L232"/>
  <c r="L239"/>
  <c r="I246"/>
  <c r="L333"/>
  <c r="L332" s="1"/>
  <c r="K333"/>
  <c r="K332" s="1"/>
  <c r="L283"/>
  <c r="I333"/>
  <c r="I332" s="1"/>
  <c r="I8"/>
  <c r="I7" s="1"/>
  <c r="K81"/>
  <c r="L101"/>
  <c r="J107"/>
  <c r="M118"/>
  <c r="M117" s="1"/>
  <c r="K153"/>
  <c r="K152" s="1"/>
  <c r="K151" s="1"/>
  <c r="K180"/>
  <c r="K179" s="1"/>
  <c r="K232"/>
  <c r="K247"/>
  <c r="I291"/>
  <c r="M290"/>
  <c r="K298"/>
  <c r="K297" s="1"/>
  <c r="I298"/>
  <c r="I297" s="1"/>
  <c r="I290"/>
  <c r="M291"/>
  <c r="J180"/>
  <c r="J179" s="1"/>
  <c r="J181"/>
  <c r="L24"/>
  <c r="L23" s="1"/>
  <c r="K45"/>
  <c r="L104"/>
  <c r="L107"/>
  <c r="M182"/>
  <c r="M181" s="1"/>
  <c r="L199"/>
  <c r="M212"/>
  <c r="K212"/>
  <c r="I226"/>
  <c r="M246"/>
  <c r="M247"/>
  <c r="M283"/>
  <c r="J291"/>
  <c r="L298"/>
  <c r="L297" s="1"/>
  <c r="K58"/>
  <c r="K57" s="1"/>
  <c r="I91"/>
  <c r="K91"/>
  <c r="K144"/>
  <c r="M153"/>
  <c r="M152" s="1"/>
  <c r="M151" s="1"/>
  <c r="L153"/>
  <c r="L152" s="1"/>
  <c r="L151" s="1"/>
  <c r="L204"/>
  <c r="J226"/>
  <c r="J232"/>
  <c r="L246"/>
  <c r="L290"/>
  <c r="M146"/>
  <c r="M144"/>
  <c r="M47"/>
  <c r="M46" s="1"/>
  <c r="M45" s="1"/>
  <c r="M81"/>
  <c r="I107"/>
  <c r="I144"/>
  <c r="L144"/>
  <c r="J153"/>
  <c r="J152" s="1"/>
  <c r="J151" s="1"/>
  <c r="I153"/>
  <c r="I152" s="1"/>
  <c r="I151" s="1"/>
  <c r="I179"/>
  <c r="I303"/>
  <c r="M320"/>
  <c r="M319" s="1"/>
  <c r="I336"/>
  <c r="M227"/>
  <c r="J227"/>
  <c r="I104"/>
  <c r="I100" s="1"/>
  <c r="I96" s="1"/>
  <c r="I95" s="1"/>
  <c r="M133"/>
  <c r="M132" s="1"/>
  <c r="J212"/>
  <c r="J336"/>
  <c r="I311"/>
  <c r="I310" s="1"/>
  <c r="J311"/>
  <c r="J310" s="1"/>
  <c r="L179"/>
  <c r="J133"/>
  <c r="J132" s="1"/>
  <c r="J116" s="1"/>
  <c r="L181"/>
  <c r="K226"/>
  <c r="K227"/>
  <c r="I239"/>
  <c r="K246"/>
  <c r="L284"/>
  <c r="K283"/>
  <c r="K284"/>
  <c r="J290"/>
  <c r="K320"/>
  <c r="K319" s="1"/>
  <c r="K325"/>
  <c r="M239"/>
  <c r="I204"/>
  <c r="K290"/>
  <c r="K291"/>
  <c r="L320"/>
  <c r="L319" s="1"/>
  <c r="I195" l="1"/>
  <c r="M80"/>
  <c r="M298"/>
  <c r="M297" s="1"/>
  <c r="L195"/>
  <c r="M195"/>
  <c r="L100"/>
  <c r="L96" s="1"/>
  <c r="L95" s="1"/>
  <c r="I137"/>
  <c r="M180"/>
  <c r="M179" s="1"/>
  <c r="L137"/>
  <c r="J137"/>
  <c r="I6"/>
  <c r="L231"/>
  <c r="L282"/>
  <c r="K137"/>
  <c r="J195"/>
  <c r="M24"/>
  <c r="M23" s="1"/>
  <c r="M6" s="1"/>
  <c r="K195"/>
  <c r="J6"/>
  <c r="J282"/>
  <c r="K80"/>
  <c r="M116"/>
  <c r="M137"/>
  <c r="J231"/>
  <c r="K6"/>
  <c r="K282"/>
  <c r="I80"/>
  <c r="I282"/>
  <c r="I231"/>
  <c r="M231"/>
  <c r="L6"/>
  <c r="J80"/>
  <c r="K231"/>
  <c r="M282" l="1"/>
  <c r="L80"/>
  <c r="M401" l="1"/>
</calcChain>
</file>

<file path=xl/comments1.xml><?xml version="1.0" encoding="utf-8"?>
<comments xmlns="http://schemas.openxmlformats.org/spreadsheetml/2006/main">
  <authors>
    <author>Автор</author>
  </authors>
  <commentList>
    <comment ref="B144" authorId="0">
      <text>
        <r>
          <rPr>
            <b/>
            <sz val="10"/>
            <color indexed="81"/>
            <rFont val="Tahoma"/>
            <family val="2"/>
            <charset val="204"/>
          </rPr>
          <t xml:space="preserve">Автор:
</t>
        </r>
      </text>
    </comment>
  </commentList>
</comments>
</file>

<file path=xl/sharedStrings.xml><?xml version="1.0" encoding="utf-8"?>
<sst xmlns="http://schemas.openxmlformats.org/spreadsheetml/2006/main" count="2493" uniqueCount="372">
  <si>
    <t>07</t>
  </si>
  <si>
    <t>01</t>
  </si>
  <si>
    <t>0</t>
  </si>
  <si>
    <t>1</t>
  </si>
  <si>
    <t>Закупка товаров, работ и услуг для государственных (муниципальных) нужд</t>
  </si>
  <si>
    <t>200</t>
  </si>
  <si>
    <t>Иные бюджетные ассигнования</t>
  </si>
  <si>
    <t>02</t>
  </si>
  <si>
    <t>2</t>
  </si>
  <si>
    <t>3</t>
  </si>
  <si>
    <t xml:space="preserve">   </t>
  </si>
  <si>
    <t>09</t>
  </si>
  <si>
    <t>Наименование</t>
  </si>
  <si>
    <t>Целевая статья</t>
  </si>
  <si>
    <t>Группа видов расходов</t>
  </si>
  <si>
    <t>Раздел</t>
  </si>
  <si>
    <t>Подраздел</t>
  </si>
  <si>
    <t>4</t>
  </si>
  <si>
    <t>5</t>
  </si>
  <si>
    <t>6</t>
  </si>
  <si>
    <t>10</t>
  </si>
  <si>
    <t>04</t>
  </si>
  <si>
    <t>08</t>
  </si>
  <si>
    <t>11</t>
  </si>
  <si>
    <t>03</t>
  </si>
  <si>
    <t>05</t>
  </si>
  <si>
    <t xml:space="preserve"> </t>
  </si>
  <si>
    <t>06</t>
  </si>
  <si>
    <t>12</t>
  </si>
  <si>
    <t>13</t>
  </si>
  <si>
    <t>Муниципальная программа "Развитие муниципальной службы в администрации муниципального образования Дубенский район"</t>
  </si>
  <si>
    <t>14</t>
  </si>
  <si>
    <t>15</t>
  </si>
  <si>
    <t>16</t>
  </si>
  <si>
    <t>Муниципальная программа муниципального образования Дубенский район "Управление муниципальными финансами муниципального образования Дубенский район"</t>
  </si>
  <si>
    <t>17</t>
  </si>
  <si>
    <t>18</t>
  </si>
  <si>
    <t>Муниципальная программа "Обеспечение доступным качественным жильем и услугами ЖКХ населения "</t>
  </si>
  <si>
    <t>Муниципальная программа "Развитие культуры на территории муниципального образования Дубенский район"</t>
  </si>
  <si>
    <t>Муниципальная программа "Социальная поддержка и обслуживание населения Дубенского района"</t>
  </si>
  <si>
    <t>Муниципальная программа "Развитие образования на территории муниципального образования Дубенский район"</t>
  </si>
  <si>
    <t>Муниципальная программа "Управление муниципальным имуществом и земельными ресурсами на территории муниципального образования Дубенский район"</t>
  </si>
  <si>
    <t>Муниципальная программа "Информатизация муниципального образования Дубенский район"</t>
  </si>
  <si>
    <t>Муниципальная программа "Защита населения и территории Дубенского района от чрезвычайных ситуаций, пожарной безопасности и безопасности людей на водных объектах"</t>
  </si>
  <si>
    <t>Муниципальная программа "Охрана окружающей среды муниципального образования Дубенский район"</t>
  </si>
  <si>
    <t>Муниципальная программа "Модернизация и развитие автомобильных дорог общего пользования"</t>
  </si>
  <si>
    <t>Муниципальная программа "Развитие субъектов малого и среднего предпринимательства в муниципальном образовании Дубенский район"</t>
  </si>
  <si>
    <t>Муниципальная программа "Развитие архивного дела на территории муниципального образования Дубенский район"</t>
  </si>
  <si>
    <t>Муниципальная программа "Противодействие коррупции в муниципальном образования Дубенский район"</t>
  </si>
  <si>
    <t>19</t>
  </si>
  <si>
    <t>Муниципальная программа  "Энергоэффективность муниципального образования  Дубенский район"</t>
  </si>
  <si>
    <t>Муниципальная программа "Профилактика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</si>
  <si>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7</t>
  </si>
  <si>
    <t>Муниципальная программа "Повышение безопасности дорожного движения муниципального образования Дубенский район"</t>
  </si>
  <si>
    <t>8</t>
  </si>
  <si>
    <t>00</t>
  </si>
  <si>
    <t>Мероприятие "Реализация  основных мероприятий общеобразовательных программ дошкольного образования"</t>
  </si>
  <si>
    <t xml:space="preserve">Расходы на обеспечение деятельности (оказание услуг) муниципальных учреждений </t>
  </si>
  <si>
    <t>00590</t>
  </si>
  <si>
    <t>Мероприятие "Предоставление мер материальной поддержки участникам образовательных отношений"</t>
  </si>
  <si>
    <t>00000</t>
  </si>
  <si>
    <t>80050</t>
  </si>
  <si>
    <t>Субвенции на реализацию Закона Тульской области "О наделении органов местного самоуправления государственными полномочиями по выплате компенсации платы, взимаемой с родителей (законных представителей) за присмотр и уход за детьми, посещающими образовательные организации (за исключением государственных образовательных организаций, находящихся в ведении Тульской области), реализующие образовательную программу дошкольного образования"</t>
  </si>
  <si>
    <t>Мероприятие "Предоставление мер социальной поддержки участникам образовательных отношений"</t>
  </si>
  <si>
    <t xml:space="preserve">Субвенции на реализацию ЗТО "О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 </t>
  </si>
  <si>
    <t>Мероприятие "Реализация основных общеобразовательных программ общего образования"</t>
  </si>
  <si>
    <t>Мероприятие "Организация отдыха, оздоровления и занятости детей"</t>
  </si>
  <si>
    <t xml:space="preserve">Подпрограмма "Организация духовно-нравственного воспитания детей и молодёжи образовательных учреждений"  </t>
  </si>
  <si>
    <t>Расходы на обеспечение функций муниципальных органов</t>
  </si>
  <si>
    <t xml:space="preserve">Подпрограмма "Обеспечение реализации муниципальной программы" </t>
  </si>
  <si>
    <t xml:space="preserve">Мероприятие "Организация духовно-нравственного воспитания детей и молодёжи" </t>
  </si>
  <si>
    <t>20020</t>
  </si>
  <si>
    <t>00190</t>
  </si>
  <si>
    <t xml:space="preserve">Субвенции на реализацию Федерального закона "Об образовании" </t>
  </si>
  <si>
    <t>82510</t>
  </si>
  <si>
    <t>320</t>
  </si>
  <si>
    <t>82530</t>
  </si>
  <si>
    <t>Иные закупки товаров, работ и услуг для обеспечения государственных (муниципальных) нужд</t>
  </si>
  <si>
    <t xml:space="preserve">Субвенции на реализации Закона Тульской области "О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образовательных учреждений" </t>
  </si>
  <si>
    <t xml:space="preserve">Подпрограмма "Развитие дополнительного образования" </t>
  </si>
  <si>
    <t>Субвенции на реализацию ЗТО "О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t>
  </si>
  <si>
    <t xml:space="preserve">Подпрограмма "Организация отдыха, оздоровления и занятости детей"  </t>
  </si>
  <si>
    <t>Субвенции на реализацию Закона Тульской области "О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 муниципальных музеев и их филиалов"</t>
  </si>
  <si>
    <t>Подпрограмма "Сохранение и развитие музеев и их филиалов муниципального образования Дубенский район  автономными учреждениями"</t>
  </si>
  <si>
    <t xml:space="preserve">Субвенции на реализацию Закона Тульской области "О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 муниципальных музеев и их филиалов" </t>
  </si>
  <si>
    <t xml:space="preserve">Подпрограмма "Развитие физической культуры, массового спорта в муниципальном образовании Дубенский район" </t>
  </si>
  <si>
    <t>80210</t>
  </si>
  <si>
    <t>Мероприятие "Обеспечение деятельности муниципальных органов"</t>
  </si>
  <si>
    <t>Мероприятие "Обеспечение деятельности муниципальных учреждений"</t>
  </si>
  <si>
    <t>82910</t>
  </si>
  <si>
    <t>82500</t>
  </si>
  <si>
    <t>Подпрограмма "Развитие учреждений образования отрасли "Культура"</t>
  </si>
  <si>
    <t xml:space="preserve">Подпрограмма "Сохранение и развитие библиотечного дела автономными учреждениями" </t>
  </si>
  <si>
    <t>Подпрограмма "Молодёжь Дубенского района"</t>
  </si>
  <si>
    <t xml:space="preserve">Подпрограмма "Профилактика безнадзорности и правонарушений несовершеннолетних в муниципальном образовании Дубенский район" </t>
  </si>
  <si>
    <t xml:space="preserve">Подпрограмма "Газификация населённых пунктов муниципального образования Дубенский район" </t>
  </si>
  <si>
    <t xml:space="preserve">Подпрограмма "Обеспечение жильём молодых семей" </t>
  </si>
  <si>
    <t>80100</t>
  </si>
  <si>
    <t>20270</t>
  </si>
  <si>
    <t>20030</t>
  </si>
  <si>
    <t>20040</t>
  </si>
  <si>
    <t>20050</t>
  </si>
  <si>
    <t>20080</t>
  </si>
  <si>
    <t>120</t>
  </si>
  <si>
    <t>Уплата налогов, сборов и иных платежей</t>
  </si>
  <si>
    <t>20170</t>
  </si>
  <si>
    <t>20180</t>
  </si>
  <si>
    <t>20190</t>
  </si>
  <si>
    <t>20200</t>
  </si>
  <si>
    <t>20210</t>
  </si>
  <si>
    <t>80010</t>
  </si>
  <si>
    <t>80020</t>
  </si>
  <si>
    <t>00110</t>
  </si>
  <si>
    <t>20310</t>
  </si>
  <si>
    <t>20320</t>
  </si>
  <si>
    <t>70020</t>
  </si>
  <si>
    <t>70030</t>
  </si>
  <si>
    <t>70040</t>
  </si>
  <si>
    <t>60010</t>
  </si>
  <si>
    <t>70050</t>
  </si>
  <si>
    <t>20290</t>
  </si>
  <si>
    <t>20300</t>
  </si>
  <si>
    <t>20090</t>
  </si>
  <si>
    <t>40010</t>
  </si>
  <si>
    <t>20100</t>
  </si>
  <si>
    <t>20120</t>
  </si>
  <si>
    <t>20130</t>
  </si>
  <si>
    <t>20140</t>
  </si>
  <si>
    <t>20150</t>
  </si>
  <si>
    <t>20160</t>
  </si>
  <si>
    <t xml:space="preserve">Подпрограмма "Поддержка и развитие культурно-досуговых учреждений" </t>
  </si>
  <si>
    <t xml:space="preserve">Субсидии бюджетным учреждениям </t>
  </si>
  <si>
    <t xml:space="preserve">Подпрограмма "Развитие общего образования" </t>
  </si>
  <si>
    <t xml:space="preserve">Подпрограмма "Проведение районных праздничных мероприятий для населения" </t>
  </si>
  <si>
    <t>Социальные выплаты гражданам, кроме публичных нормативных социальных выплат</t>
  </si>
  <si>
    <t>Расходы на обеспечение деятельности (оказание услуг) муниципальных учреждений</t>
  </si>
  <si>
    <t>Расходы на выплаты по оплате труда работников государственных (муниципальных) органов</t>
  </si>
  <si>
    <t>Подпрограмма "Обеспечение деятельности муниципальных учреждений"</t>
  </si>
  <si>
    <t>Мероприятие "Оказание транспортных услуг по перевозке учащихся муниципальных образовательных учреждений на пригородных маршрутах"</t>
  </si>
  <si>
    <t xml:space="preserve">Мероприятие "Районные культурно-досуговые мероприятия" </t>
  </si>
  <si>
    <t>Мероприятие "Организация предоставления дополнительного образования детей"</t>
  </si>
  <si>
    <t>Мероприятие "Реализация физкультурных и спортивных мероприятий, обеспечение участия делегаций в межрайонных, зональных, областных и всероссийских спортивных мероприятиях"</t>
  </si>
  <si>
    <t xml:space="preserve">Мероприятия "Газификация населённых пунктов муниципального образования Дубенский район" </t>
  </si>
  <si>
    <t>Подпрограмма "Развитие мер социальной поддержки некоторых категорий граждан"</t>
  </si>
  <si>
    <t xml:space="preserve">Мероприятия "Техническое обслуживание газовых сетей" </t>
  </si>
  <si>
    <t xml:space="preserve">Мероприятия   "Обеспечение жильём молодых семей" </t>
  </si>
  <si>
    <t xml:space="preserve">Ежемесячная доплата к трудовой пенсии лицам, замещавшим муниципальные должности в муниципальном образовании Дубенский район </t>
  </si>
  <si>
    <t xml:space="preserve">Единовременная денежная выплата при рождении второго и последующих детей </t>
  </si>
  <si>
    <t xml:space="preserve">Обеспечение жильём отдельных категорий граждан, установленных Федеральным законом от 12.01.1995  № 5-ФЗ "О ветеранах", в соответствии с Указом Президента Российской Федерации от 7.05.2008  № 714 "Об обеспечении жильём ветеранов Великой Отечественной войны 1941-1945 годов" </t>
  </si>
  <si>
    <t xml:space="preserve">Субсидии на организацию работы районного Совета ветеранов </t>
  </si>
  <si>
    <t xml:space="preserve">Подпрограмма "Проведение мероприятий по социальной поддержке населения Дубенского района" </t>
  </si>
  <si>
    <t xml:space="preserve">Мероприятия по социальной поддержке населения Дубенского района </t>
  </si>
  <si>
    <t>Подпрограмма "Снижение рисков и смягчение последствий чрезвычайных ситуаций природного и техногенного характера"</t>
  </si>
  <si>
    <t xml:space="preserve">Подпрограмма "Обеспечение пожарной безопасности" </t>
  </si>
  <si>
    <t xml:space="preserve">Подпрограмма "Обеспечение безопасности людей на водных объектах" </t>
  </si>
  <si>
    <t xml:space="preserve">Подпрограмма "Борьба с сорняком борщевик Сосновского" </t>
  </si>
  <si>
    <t xml:space="preserve">Подпрограмма "Экология и природные ресурсы Дубенского района" </t>
  </si>
  <si>
    <t xml:space="preserve">Подпрограмма "Рациональное использование природных ресурсов Дубенского района" </t>
  </si>
  <si>
    <t>Подпрограмма "Обращение с твёрдыми бытовыми отходами"</t>
  </si>
  <si>
    <t xml:space="preserve">Подпрограмма "Капитальный ремонт и ремонт автомобильных дорог общего пользования" </t>
  </si>
  <si>
    <t xml:space="preserve">Подпрограмма "Имущественные отношения" </t>
  </si>
  <si>
    <t xml:space="preserve">Расходы на выплаты по оплате труда работников муниципальных органов </t>
  </si>
  <si>
    <t>Поощрение выпускников общеобразовательных учреждений, окончивших школу с медалью</t>
  </si>
  <si>
    <t>Мероприятие "Обеспечение реализации прав отдельных категорий граждан муниципального образования Дубенский район на меры социальной поддержки"</t>
  </si>
  <si>
    <t>Мероприятие "Поддержка некоммерческих организаций"</t>
  </si>
  <si>
    <t>Мероприятие "Обеспечение деятельности учреждений"</t>
  </si>
  <si>
    <t xml:space="preserve">Мероприятия "Снижение рисков и смягчение последствий чрезвычайных ситуаций природного и техногенного характера" </t>
  </si>
  <si>
    <t>Мероприятия "Противопожарные мероприятия"</t>
  </si>
  <si>
    <t xml:space="preserve">Мероприятия "Обеспечение безопасности людей на водных объектах" </t>
  </si>
  <si>
    <t>Мероприятия, направленных на борьбу с сорняком борщевик Сосновского</t>
  </si>
  <si>
    <t xml:space="preserve">Мероприятия "Экология и природные ресурсы Дубенского района" </t>
  </si>
  <si>
    <t xml:space="preserve">Мероприятия "Обращение с твёрдыми бытовыми отходами" </t>
  </si>
  <si>
    <t>Подпрограмма "Финансовая и информационная поддержка малого и среднего предпринимательства"</t>
  </si>
  <si>
    <t>Мероприятие "Определение размера арендной платы при предоставлении муниципального имущества в аренду "</t>
  </si>
  <si>
    <t xml:space="preserve">Мероприятие "Проведение технической инвентаризации объектов недвижимости" </t>
  </si>
  <si>
    <t>Мероприятия "Развитие архивного дела "</t>
  </si>
  <si>
    <t>Подпрограмма "Развитие архивного дела</t>
  </si>
  <si>
    <t>Подпрограмм "Противодействие коррупции"</t>
  </si>
  <si>
    <t>Подпрограмма "Развитие муниципальной службы"</t>
  </si>
  <si>
    <t>Мероприятий "Развитие муниципальной службы"</t>
  </si>
  <si>
    <t>Муниципальная программа "Развитие территориального общественного самоуправления в муниципальном образовании Дубенский район"</t>
  </si>
  <si>
    <t>Подпрограмма "Развитие механизмов регулирование межбюджетных отношений муниципального образования Дубенский район"</t>
  </si>
  <si>
    <t>Мероприятие "Выравнивание бюджетной обеспеченности"</t>
  </si>
  <si>
    <t>Дотация на выравнивание бюджетной обеспеченности поселений</t>
  </si>
  <si>
    <t>Мероприятия "Обеспечение сбалансированности бюджетов поселений"</t>
  </si>
  <si>
    <t xml:space="preserve">Основные мероприятия "Обеспечение реализации муниципальной программы" </t>
  </si>
  <si>
    <t>Расходы на выплаты по персоналу государственных (муниципальных) органов</t>
  </si>
  <si>
    <t>Подпрограмма" Обеспечение деятельности муниципальных казенных учреждений"</t>
  </si>
  <si>
    <t>Мероприятие "Обеспечение деятельности учреждения"</t>
  </si>
  <si>
    <t>Подпрограмма "Профилактика терроризма и экстремизма"</t>
  </si>
  <si>
    <t xml:space="preserve">Подпрограмма "Установка приборов учета"  </t>
  </si>
  <si>
    <t xml:space="preserve">Мероприятия "Установка приборов учёта в квартирах, находящихся в муниципальной собственности, муниципального образования Дубенский район"  </t>
  </si>
  <si>
    <t>51340</t>
  </si>
  <si>
    <t xml:space="preserve">Подпрограмма "Обеспечение деятельности муниципальных органов" </t>
  </si>
  <si>
    <t>Мероприятия, направленные на противодействие коррупции</t>
  </si>
  <si>
    <t>Мероприятия "Профилактика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</si>
  <si>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Подпрограмма  "Повышение безопасности дорожного движения в муниципальном образовании Дубенский район"</t>
  </si>
  <si>
    <t>Подпрограмма "Развитие районной структуры малого и среднего предпринимательства"</t>
  </si>
  <si>
    <t>Мероприятие "Развитие районной структуры малого и среднего предпринимательства"</t>
  </si>
  <si>
    <t>Мероприятие "Организация предоставления дополнительного образования в отрасли "Культура"</t>
  </si>
  <si>
    <t>80120</t>
  </si>
  <si>
    <t xml:space="preserve">Основное мероприятие "Обеспечение реализации муниципальной программы" </t>
  </si>
  <si>
    <t>Подпрограмма "Развитие территориального общественного самоуправления"</t>
  </si>
  <si>
    <t>20340</t>
  </si>
  <si>
    <t>Дотации на поддержку мер по обеспечению сбалансированности бюджетов поселений</t>
  </si>
  <si>
    <t>Мероприятие "Предоставление мер социальной поддержки работникам муниципальных библиотек"</t>
  </si>
  <si>
    <t>Мероприятие "Предоставление мер социальной поддержки работникам муниципальных  музеев и их филиалов"</t>
  </si>
  <si>
    <t xml:space="preserve">Мероприятие "Капитальный ремонт и ремонт автомобильных дорог общего пользования" </t>
  </si>
  <si>
    <t>Мероприятие "Молодёжь Дубенского района"</t>
  </si>
  <si>
    <t>Мероприятие "Профилактика безнадзорности и правонарушений несовершеннолетних "</t>
  </si>
  <si>
    <t xml:space="preserve">Мероприятие "Комплексные меры противодействия злоупотреблению наркотиками и их незаконному обороту" </t>
  </si>
  <si>
    <t>20060</t>
  </si>
  <si>
    <t>Мероприятие "Расходы в сфере информационно-коммуникационных технологий"</t>
  </si>
  <si>
    <t>Прочие межбюджетные трансферты на организацию временного трудоустройства детей</t>
  </si>
  <si>
    <t xml:space="preserve">Подпрограмма "Развитие дошкольного образования" </t>
  </si>
  <si>
    <t>Мероприятие "Проведение мероприятий по земельному контролю"</t>
  </si>
  <si>
    <t>20450</t>
  </si>
  <si>
    <t>Муниципальная программа "Комплексное развитие систем коммунальной инфраструктуры муниципального образования Дубенский район"</t>
  </si>
  <si>
    <t>Подпрограмма "Жилищно-коммунальное хозяйство муниципального образования Дубенский район"</t>
  </si>
  <si>
    <t>21</t>
  </si>
  <si>
    <t>70060</t>
  </si>
  <si>
    <t>Муниципальная программа "Открытый муниципалитет муниципального образования Дубенский район"</t>
  </si>
  <si>
    <t>22</t>
  </si>
  <si>
    <t>20460</t>
  </si>
  <si>
    <t>20510</t>
  </si>
  <si>
    <t>Мероприятие "Оформление документов по приватизации муниципального жилого фонда"</t>
  </si>
  <si>
    <t xml:space="preserve">Подпрограмма "Ремонт жилого муниципального фонда"  </t>
  </si>
  <si>
    <t>Иные межбюджетные трансферты на оплату дополнительного отпуска работникам муниципальных библиотек</t>
  </si>
  <si>
    <t>80130</t>
  </si>
  <si>
    <t>Муниципальная программа "Устойчивое развитие сельских территорий Дубенского района"</t>
  </si>
  <si>
    <t>Подпрограмма "Улучшение жилищных условий граждан, проживающих в сельской местности, в том числе молодых семей и молодых специалистов"</t>
  </si>
  <si>
    <t>Мероприятие "Обеспечение жильем молодых семей и молодых специалистов Дубенского района Тульской области"</t>
  </si>
  <si>
    <t>23</t>
  </si>
  <si>
    <t>20530</t>
  </si>
  <si>
    <t>20470</t>
  </si>
  <si>
    <t>20480</t>
  </si>
  <si>
    <t>Иные закупки товаров, работ и услуг для государственных (муниципальных) нужд</t>
  </si>
  <si>
    <t>Муниципальная программа "Развитие физической культуры, спорта и повышение эффективности реализации молодёжной политики на территории муниципального образования Дубенский район"</t>
  </si>
  <si>
    <t>Муниципальная программа "Комплексные меры профилактики преступлений и иных правонарушений в муниципальном образовании Дубенский район"</t>
  </si>
  <si>
    <t>24</t>
  </si>
  <si>
    <t>Подпрограмма "Профилактика правонарушений на улице, в общественных местах, предупреждение терроризма и экстремизма"</t>
  </si>
  <si>
    <t>20560</t>
  </si>
  <si>
    <t>2017 год</t>
  </si>
  <si>
    <t>25</t>
  </si>
  <si>
    <t>20570</t>
  </si>
  <si>
    <t>20500</t>
  </si>
  <si>
    <t>Субсидии</t>
  </si>
  <si>
    <t>Подпрограмма "Приобретение и устройство детских игровых и спортивных площадок"</t>
  </si>
  <si>
    <t>Мероприятие "Приобретение детских игровых площадок"</t>
  </si>
  <si>
    <t>Подпрограмма "Улучшение материально-технического обеспечения администрации муниципального образования Дубенский район"</t>
  </si>
  <si>
    <t>Мероприятие "Приобретение материалов для организации награждения печатной продукции администрации муниципального образования"</t>
  </si>
  <si>
    <t>Подпрограмма "Предоставление субсидии юридическим лицам"</t>
  </si>
  <si>
    <t>Мероприятие "Субсидии МУП"</t>
  </si>
  <si>
    <t>20441</t>
  </si>
  <si>
    <t>600</t>
  </si>
  <si>
    <t>51350</t>
  </si>
  <si>
    <t>Мероприятие "Выполнение кадастровых работ"</t>
  </si>
  <si>
    <t xml:space="preserve">Подпрограмма "Содержание автомобильных дорог" </t>
  </si>
  <si>
    <t>Муниципальная программа "Благоустройство территорий в муниципальном образовании Дубенский район"</t>
  </si>
  <si>
    <t xml:space="preserve">Мероприятия "Обеспечение благоприятного качества окружающей среды на территории Дубенского района" </t>
  </si>
  <si>
    <t>Подпрограмма "Публикация официальных материалов муниципального образования Дубенский район"</t>
  </si>
  <si>
    <t>Мероприятия по  публикации официальных  информационных материалов органов местного самоуправления муниципального образования Дубенский район</t>
  </si>
  <si>
    <t>Мероприятия "Освещение вопросов безопасности дорожного движения, замена и установка знаков дорожного движения, искусственных неровностей, нанесение дорожной разметки"</t>
  </si>
  <si>
    <t>20321</t>
  </si>
  <si>
    <t>20332</t>
  </si>
  <si>
    <t>20431</t>
  </si>
  <si>
    <t>Текущий и капитальный ремонт объектов коммунальной инфраструктуры</t>
  </si>
  <si>
    <t xml:space="preserve">Подпрограмма "Комплексные меры противодействия злоупотреблению наркотиками и их незаконному обороту в муниципальном образовании Дубенский район" </t>
  </si>
  <si>
    <t>Подпрограмма "Земельные отношения"</t>
  </si>
  <si>
    <t>40011</t>
  </si>
  <si>
    <t>Начальник финансового управления-</t>
  </si>
  <si>
    <t xml:space="preserve">начальник отдела планирования бюджета </t>
  </si>
  <si>
    <t>и межбюджетных трансфертов финансового</t>
  </si>
  <si>
    <t>управления АМО Дубенский район</t>
  </si>
  <si>
    <t>Мероприятия "Развитие территориального общественного самоуправления"</t>
  </si>
  <si>
    <t>Мероприятие "Сохранение и развитие традиционной народной культуры, промыслов и ремесел"</t>
  </si>
  <si>
    <t>Обеспечение жильём отдельных категорий граждан, установленных Федеральными законами от 12.01.1995  № 5-ФЗ "О ветеранах" и от 24 ноября 1995 года № 181-ФЗ "О социальной защите инвалидов в Российской Федерации"</t>
  </si>
  <si>
    <t>собств</t>
  </si>
  <si>
    <t>обл</t>
  </si>
  <si>
    <t>фед</t>
  </si>
  <si>
    <t>L0200</t>
  </si>
  <si>
    <t>S0320</t>
  </si>
  <si>
    <t>20461</t>
  </si>
  <si>
    <t>Мероприятие по ремонту внутридомовых инженерных систем</t>
  </si>
  <si>
    <t>20521</t>
  </si>
  <si>
    <t xml:space="preserve">Мероприятие "Содержание автомобильных дорог" </t>
  </si>
  <si>
    <t>S0200</t>
  </si>
  <si>
    <t xml:space="preserve">Мероприятия по оказанию услуг по сбору, подготовке и размещению информационных материалов </t>
  </si>
  <si>
    <t>9</t>
  </si>
  <si>
    <t>Социальное обеспечение и иные выплаты населению</t>
  </si>
  <si>
    <t>300</t>
  </si>
  <si>
    <t>400</t>
  </si>
  <si>
    <t>Капитальные вложения в объекты недвижимого имущества государственной (муниципальной) собственности</t>
  </si>
  <si>
    <t>800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</si>
  <si>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</si>
  <si>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</si>
  <si>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Предоставление субсидий бюджетным, автономным учреждениям и иным некоммерческим организациям</t>
  </si>
  <si>
    <t>Межбюджетные трансферты</t>
  </si>
  <si>
    <t>500</t>
  </si>
  <si>
    <t>Обеспечение жильем молодых семей за счет средств местного бюджета</t>
  </si>
  <si>
    <t>Расходы на  проведение оздоровительной кампании детей за счет средств субсидии из областного бюджета</t>
  </si>
  <si>
    <t>Осуществление капитальных вложений в объекты муниципальной собственности за счет средств областного бюджета</t>
  </si>
  <si>
    <t xml:space="preserve">Мероприятие "Определение рыночной стоимости земельных участков" </t>
  </si>
  <si>
    <t>Е.В. Антонова</t>
  </si>
  <si>
    <t xml:space="preserve">Мероприятие "Восстановление и совершенствование систем водоочистки и благоустройства родников на территории Дубенского района" </t>
  </si>
  <si>
    <t>40020</t>
  </si>
  <si>
    <t xml:space="preserve">Подпрограмма "Капитальный ремонт и ремонт дворовых территорий и проездов к дворовым территориям" </t>
  </si>
  <si>
    <t xml:space="preserve">Мероприятие "Капитальный ремонт и ремонт дворовых территорий и проездов к дворовым территориям" </t>
  </si>
  <si>
    <t>тыс.руб.</t>
  </si>
  <si>
    <t>Мероприятие "Компенсация стоимости питания родителям, имеющим трех и более детей"</t>
  </si>
  <si>
    <t>Расходы на проведение оздоровительной кампании детей за счет средств местного бюджета</t>
  </si>
  <si>
    <t>Субсидии на оплату труда работников муниципальных учреждений культурно-досугового типа</t>
  </si>
  <si>
    <t>70051</t>
  </si>
  <si>
    <t>20341</t>
  </si>
  <si>
    <t>Мероприятие "Деятельность добровольных народных формирований правоохранительной направленности"</t>
  </si>
  <si>
    <t>Муниципальная программа "Доступная среда муниципального образования Дубенский район"</t>
  </si>
  <si>
    <t>26</t>
  </si>
  <si>
    <t>Подпрограмма "Доступная среда образовательных учреждений"</t>
  </si>
  <si>
    <t>Мероприятие  "Доступная среда образовательных учреждений"</t>
  </si>
  <si>
    <t>Обеспечение функционирования администрации муниципального образования Дубенский район</t>
  </si>
  <si>
    <t>Глава администрации муниципального образования Дубенский район</t>
  </si>
  <si>
    <t>Расходы на выплаты по оплате труда работников государственных органов</t>
  </si>
  <si>
    <t>Расходы на выплаты персоналу государственных (муниципальных) органов</t>
  </si>
  <si>
    <t>Аппарат администрации муниципального образования Дубенский район</t>
  </si>
  <si>
    <t>Расходы на выплаты персоналу государственных муниципальных органов</t>
  </si>
  <si>
    <t>Расходы на обеспечение функций государственных органов</t>
  </si>
  <si>
    <t>73</t>
  </si>
  <si>
    <t>Составление и дополнение списков кандидатов в присяжные заседатели федеральных судов общей юрисдикции в Российской Федерации</t>
  </si>
  <si>
    <t>99</t>
  </si>
  <si>
    <t>40000</t>
  </si>
  <si>
    <t>Обеспечение деятельности контрольно-счетной комиссии муниципального образования Дубенский район</t>
  </si>
  <si>
    <t xml:space="preserve">Расходы на выплаты по оплате труда работников государственных органов </t>
  </si>
  <si>
    <t>74</t>
  </si>
  <si>
    <t>Непрограммные расходы</t>
  </si>
  <si>
    <t>Иные непрограммные мероприятия</t>
  </si>
  <si>
    <t>Закон Тульской области "О комиссиях по делам несовершеннолетних и защите их прав в Тульской области и о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 и защите их прав"</t>
  </si>
  <si>
    <t>Расходы на выплаты  персоналу государственных (муниципальных) органов</t>
  </si>
  <si>
    <t xml:space="preserve">Закон Тульской области "Об административных комиссиях  в Тульской области и наделении  органов местного самоуправления отдельными государственными полномочиями по образованию и организации деятельности  административных комиссий  и рассмотрении дел об административных правонарушениях" </t>
  </si>
  <si>
    <t xml:space="preserve">Субвенции на реализацию ЗТО "О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 входящих в муниципальный район, необходимой для ведения регистра муниципальных нормативных правовых актов Тульской области" </t>
  </si>
  <si>
    <t xml:space="preserve">Закон Тульской области "О регулировании отдельных отношений в области обеспечения граждан бесплатной юридической помощью и о наделении органов местного самоуправления государственным полномочием по оказанию бесплатной юридической помощи в виде правового консультирования в устной и письменной форме некоторых категорий граждан" </t>
  </si>
  <si>
    <t>82290</t>
  </si>
  <si>
    <t>82280</t>
  </si>
  <si>
    <t>82450</t>
  </si>
  <si>
    <t>82660</t>
  </si>
  <si>
    <t>Осуществление первичного воинского учёта на территориях, где отсутствуют военные комиссариаты по иным непрограммным мероприятиям в рамках непрограммных расходов</t>
  </si>
  <si>
    <t>Субвенции</t>
  </si>
  <si>
    <t>51180</t>
  </si>
  <si>
    <t>530</t>
  </si>
  <si>
    <t xml:space="preserve">Субвенции на реализацию ЗТО "О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 </t>
  </si>
  <si>
    <t>59300</t>
  </si>
  <si>
    <t xml:space="preserve">Субвенции на реализацию Закона Тульской области "О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 их лечению, защите населения от болезней, общих для человека и животных" </t>
  </si>
  <si>
    <t>82730</t>
  </si>
  <si>
    <t>Расходы на внесение взносов на капитальный ремонт общего имущества многоквартирного дома по помещениям, находящимся в муниципальной собственности муниципального образования</t>
  </si>
  <si>
    <t>Мероприятия на развитие жилищно - коммунальной инфраструктуры в рамках проекта "Народный бюджет"</t>
  </si>
  <si>
    <t>Мероприятия на развитие жилищно - коммунальной инфраструктуры в рамках проекта "Народный бюджет" за счет безвозмездных поступлений от негосударственных организаций и прочих безвозмездных поступлений</t>
  </si>
  <si>
    <t>20280</t>
  </si>
  <si>
    <t>ИТОГО</t>
  </si>
  <si>
    <t xml:space="preserve">Мероприятие "Управление резервным фондом администрации муниципального образования Дубенский район" </t>
  </si>
  <si>
    <t>20220</t>
  </si>
  <si>
    <t xml:space="preserve">Мероприятия "Реализация социально- ориентированного проекта" </t>
  </si>
  <si>
    <t>Мероприятие "Финансовое обеспечение реализации мероприятий по сопровождению программных продуктов, обеспечивающих составление и исполнение консолидированного бюджета Тульской области"</t>
  </si>
  <si>
    <t>Подпрограмма "Финансовое обеспечение реализации мероприятий по сопровождению программных продуктов, обеспечивающих составление и исполнение консолидированного бюджета Тульской области"</t>
  </si>
  <si>
    <t>80450</t>
  </si>
  <si>
    <t>Мероприятия на развитие жилищно - коммунальной инфраструктуры в рамках проекта "Народный бюджет" за счет средств местного бюджета</t>
  </si>
  <si>
    <t>Мероприятия по подготовке проектной документации по ремонту объектов жилищно-коммунального хозяйства</t>
  </si>
  <si>
    <t>20440</t>
  </si>
  <si>
    <t>2018 год</t>
  </si>
  <si>
    <t>Перечень и объём бюджетных ассигнований бюджета муниципального образования на финансовое обеспечение реализации муниципальных программ муниципального образования Дубенский район по разделам, подразделам, целевым статьям, группам видов расходов классификации бюджета муниципального образования Дубенский район на 2018 год</t>
  </si>
  <si>
    <t xml:space="preserve">Мероприятия "Выявление и ликвидация свалок, разборка и реализация мероприятий по их ликвидации" </t>
  </si>
  <si>
    <t>Приложение 9 к решению Собрания представителей МО Дубенский район "О бюджете муниципального образования Дубенский район на 2018 год и на плановый период 2019 и 2020 годов" от_____________2017г.№_______</t>
  </si>
  <si>
    <t>20400</t>
  </si>
  <si>
    <t>S0550</t>
  </si>
</sst>
</file>

<file path=xl/styles.xml><?xml version="1.0" encoding="utf-8"?>
<styleSheet xmlns="http://schemas.openxmlformats.org/spreadsheetml/2006/main">
  <numFmts count="2">
    <numFmt numFmtId="164" formatCode="#,##0.0"/>
    <numFmt numFmtId="165" formatCode="0.0"/>
  </numFmts>
  <fonts count="15">
    <font>
      <sz val="11"/>
      <color theme="1"/>
      <name val="Calibri"/>
      <family val="2"/>
      <charset val="204"/>
      <scheme val="minor"/>
    </font>
    <font>
      <b/>
      <sz val="10"/>
      <color indexed="81"/>
      <name val="Tahoma"/>
      <family val="2"/>
      <charset val="204"/>
    </font>
    <font>
      <b/>
      <sz val="12"/>
      <name val="Arial"/>
      <family val="2"/>
      <charset val="204"/>
    </font>
    <font>
      <sz val="12"/>
      <name val="Arial"/>
      <family val="2"/>
      <charset val="204"/>
    </font>
    <font>
      <i/>
      <sz val="12"/>
      <name val="Arial"/>
      <family val="2"/>
      <charset val="204"/>
    </font>
    <font>
      <sz val="12"/>
      <name val="Calibri"/>
      <family val="2"/>
      <charset val="204"/>
      <scheme val="minor"/>
    </font>
    <font>
      <sz val="12"/>
      <color rgb="FFFF0000"/>
      <name val="Arial"/>
      <family val="2"/>
      <charset val="204"/>
    </font>
    <font>
      <sz val="12"/>
      <name val="Arial Cyr"/>
      <charset val="204"/>
    </font>
    <font>
      <sz val="10"/>
      <name val="Arial"/>
      <family val="3"/>
      <charset val="204"/>
    </font>
    <font>
      <sz val="10"/>
      <name val="Arial"/>
      <family val="2"/>
      <charset val="204"/>
    </font>
    <font>
      <b/>
      <sz val="12"/>
      <color rgb="FFFF0000"/>
      <name val="Arial"/>
      <family val="2"/>
      <charset val="204"/>
    </font>
    <font>
      <sz val="12"/>
      <color rgb="FFFF0000"/>
      <name val="Calibri"/>
      <family val="2"/>
      <charset val="204"/>
      <scheme val="minor"/>
    </font>
    <font>
      <sz val="12"/>
      <color theme="1"/>
      <name val="Arial"/>
      <family val="2"/>
      <charset val="204"/>
    </font>
    <font>
      <sz val="11"/>
      <name val="Arial"/>
      <family val="2"/>
      <charset val="204"/>
    </font>
    <font>
      <b/>
      <sz val="12"/>
      <color theme="1"/>
      <name val="Arial"/>
      <family val="2"/>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8" fillId="0" borderId="0"/>
    <xf numFmtId="0" fontId="9" fillId="0" borderId="0"/>
  </cellStyleXfs>
  <cellXfs count="62">
    <xf numFmtId="0" fontId="0" fillId="0" borderId="0" xfId="0"/>
    <xf numFmtId="1" fontId="2" fillId="2" borderId="1" xfId="0" applyNumberFormat="1" applyFont="1" applyFill="1" applyBorder="1" applyAlignment="1">
      <alignment horizontal="left" vertical="center" wrapText="1"/>
    </xf>
    <xf numFmtId="49" fontId="2" fillId="2" borderId="1" xfId="0" applyNumberFormat="1" applyFont="1" applyFill="1" applyBorder="1" applyAlignment="1">
      <alignment horizontal="right" vertical="center" wrapText="1"/>
    </xf>
    <xf numFmtId="164" fontId="2" fillId="2" borderId="1" xfId="0" applyNumberFormat="1" applyFont="1" applyFill="1" applyBorder="1" applyAlignment="1">
      <alignment horizontal="right" vertical="center" wrapText="1"/>
    </xf>
    <xf numFmtId="1" fontId="3" fillId="2" borderId="1" xfId="0" applyNumberFormat="1" applyFont="1" applyFill="1" applyBorder="1" applyAlignment="1">
      <alignment horizontal="left" vertical="center" wrapText="1"/>
    </xf>
    <xf numFmtId="49" fontId="3" fillId="2" borderId="1" xfId="0" applyNumberFormat="1" applyFont="1" applyFill="1" applyBorder="1" applyAlignment="1">
      <alignment horizontal="right" vertical="center" wrapText="1"/>
    </xf>
    <xf numFmtId="164" fontId="3" fillId="2" borderId="1" xfId="0" applyNumberFormat="1" applyFont="1" applyFill="1" applyBorder="1" applyAlignment="1">
      <alignment horizontal="right" vertical="center" wrapText="1"/>
    </xf>
    <xf numFmtId="0" fontId="3" fillId="2" borderId="0" xfId="0" applyFont="1" applyFill="1" applyAlignment="1">
      <alignment vertical="center" wrapText="1"/>
    </xf>
    <xf numFmtId="165" fontId="3" fillId="2" borderId="1" xfId="0" applyNumberFormat="1" applyFont="1" applyFill="1" applyBorder="1" applyAlignment="1">
      <alignment horizontal="left" vertical="center" wrapText="1"/>
    </xf>
    <xf numFmtId="165" fontId="3" fillId="2" borderId="1" xfId="0" applyNumberFormat="1" applyFont="1" applyFill="1" applyBorder="1" applyAlignment="1">
      <alignment horizontal="right" vertical="center" wrapText="1"/>
    </xf>
    <xf numFmtId="1" fontId="3" fillId="2" borderId="1" xfId="0" applyNumberFormat="1" applyFont="1" applyFill="1" applyBorder="1" applyAlignment="1">
      <alignment horizontal="right" vertical="center" wrapText="1"/>
    </xf>
    <xf numFmtId="0" fontId="4" fillId="2" borderId="0" xfId="0" applyFont="1" applyFill="1" applyAlignment="1">
      <alignment vertical="center" wrapText="1"/>
    </xf>
    <xf numFmtId="1" fontId="2" fillId="2" borderId="1" xfId="0" applyNumberFormat="1" applyFont="1" applyFill="1" applyBorder="1" applyAlignment="1">
      <alignment vertical="center" wrapText="1"/>
    </xf>
    <xf numFmtId="1" fontId="3" fillId="2" borderId="1" xfId="0" applyNumberFormat="1" applyFont="1" applyFill="1" applyBorder="1" applyAlignment="1">
      <alignment vertical="center" wrapText="1"/>
    </xf>
    <xf numFmtId="1" fontId="2" fillId="2" borderId="0" xfId="0" applyNumberFormat="1" applyFont="1" applyFill="1" applyBorder="1" applyAlignment="1">
      <alignment horizontal="left" vertical="center" wrapText="1"/>
    </xf>
    <xf numFmtId="49" fontId="2" fillId="2" borderId="0" xfId="0" applyNumberFormat="1" applyFont="1" applyFill="1" applyBorder="1" applyAlignment="1">
      <alignment horizontal="right" vertical="center" wrapText="1"/>
    </xf>
    <xf numFmtId="1" fontId="2" fillId="2" borderId="0" xfId="0" applyNumberFormat="1" applyFont="1" applyFill="1" applyBorder="1" applyAlignment="1">
      <alignment horizontal="left" wrapText="1"/>
    </xf>
    <xf numFmtId="0" fontId="3" fillId="2" borderId="0" xfId="0" applyFont="1" applyFill="1" applyAlignment="1">
      <alignment horizontal="right" vertical="center" wrapText="1"/>
    </xf>
    <xf numFmtId="0" fontId="3" fillId="2" borderId="0" xfId="0" applyFont="1" applyFill="1" applyBorder="1" applyAlignment="1">
      <alignment vertical="center" wrapText="1"/>
    </xf>
    <xf numFmtId="0" fontId="3" fillId="2" borderId="0" xfId="0" applyFont="1" applyFill="1" applyBorder="1" applyAlignment="1">
      <alignment horizontal="right" vertical="center" wrapText="1"/>
    </xf>
    <xf numFmtId="0" fontId="2" fillId="2" borderId="0" xfId="0" applyFont="1" applyFill="1" applyAlignment="1">
      <alignment vertical="center" wrapText="1"/>
    </xf>
    <xf numFmtId="0" fontId="2" fillId="2" borderId="0" xfId="0" applyFont="1" applyFill="1" applyBorder="1" applyAlignment="1">
      <alignment horizontal="right" vertical="center" wrapText="1"/>
    </xf>
    <xf numFmtId="0" fontId="2" fillId="2" borderId="0" xfId="0" applyFont="1" applyFill="1" applyBorder="1" applyAlignment="1">
      <alignment vertical="center" wrapText="1"/>
    </xf>
    <xf numFmtId="164" fontId="2" fillId="2" borderId="0" xfId="0" applyNumberFormat="1" applyFont="1" applyFill="1" applyBorder="1" applyAlignment="1">
      <alignment vertical="center" wrapText="1"/>
    </xf>
    <xf numFmtId="164" fontId="3" fillId="2" borderId="0" xfId="0" applyNumberFormat="1" applyFont="1" applyFill="1" applyAlignment="1">
      <alignment horizontal="right" vertical="center" wrapText="1"/>
    </xf>
    <xf numFmtId="0" fontId="3" fillId="2" borderId="1" xfId="0" applyFont="1" applyFill="1" applyBorder="1" applyAlignment="1">
      <alignment vertical="center" wrapText="1"/>
    </xf>
    <xf numFmtId="0" fontId="7" fillId="2" borderId="1" xfId="0" applyFont="1" applyFill="1" applyBorder="1"/>
    <xf numFmtId="49" fontId="10" fillId="3" borderId="0" xfId="0" applyNumberFormat="1" applyFont="1" applyFill="1" applyBorder="1" applyAlignment="1">
      <alignment horizontal="right" vertical="center" wrapText="1"/>
    </xf>
    <xf numFmtId="0" fontId="10" fillId="3" borderId="0" xfId="0" applyFont="1" applyFill="1" applyBorder="1" applyAlignment="1">
      <alignment horizontal="right" vertical="center" wrapText="1"/>
    </xf>
    <xf numFmtId="0" fontId="10" fillId="3" borderId="0" xfId="0" applyFont="1" applyFill="1" applyBorder="1" applyAlignment="1">
      <alignment vertical="center" wrapText="1"/>
    </xf>
    <xf numFmtId="164" fontId="10" fillId="3" borderId="0" xfId="0" applyNumberFormat="1" applyFont="1" applyFill="1" applyBorder="1" applyAlignment="1">
      <alignment horizontal="right" vertical="center" wrapText="1"/>
    </xf>
    <xf numFmtId="0" fontId="10" fillId="3" borderId="0" xfId="0" applyFont="1" applyFill="1" applyBorder="1" applyAlignment="1">
      <alignment horizontal="center" vertical="center" wrapText="1"/>
    </xf>
    <xf numFmtId="164" fontId="10" fillId="3" borderId="0" xfId="0" applyNumberFormat="1" applyFont="1" applyFill="1" applyBorder="1" applyAlignment="1">
      <alignment vertical="center" wrapText="1"/>
    </xf>
    <xf numFmtId="0" fontId="10" fillId="3" borderId="0" xfId="0" applyFont="1" applyFill="1" applyAlignment="1">
      <alignment vertical="center" wrapText="1"/>
    </xf>
    <xf numFmtId="49" fontId="3" fillId="2" borderId="0" xfId="0" applyNumberFormat="1" applyFont="1" applyFill="1" applyBorder="1" applyAlignment="1">
      <alignment horizontal="right" vertical="center" wrapText="1"/>
    </xf>
    <xf numFmtId="164" fontId="3" fillId="2" borderId="0" xfId="0" applyNumberFormat="1" applyFont="1" applyFill="1" applyBorder="1" applyAlignment="1">
      <alignment horizontal="right" vertical="center" wrapText="1"/>
    </xf>
    <xf numFmtId="164" fontId="2" fillId="2" borderId="0" xfId="0" applyNumberFormat="1" applyFont="1" applyFill="1" applyBorder="1" applyAlignment="1">
      <alignment horizontal="right" vertical="center" wrapText="1"/>
    </xf>
    <xf numFmtId="0" fontId="5" fillId="2" borderId="0" xfId="0" applyFont="1" applyFill="1" applyBorder="1" applyAlignment="1">
      <alignment horizontal="right" vertical="center" wrapText="1"/>
    </xf>
    <xf numFmtId="49" fontId="2" fillId="2" borderId="0" xfId="0" applyNumberFormat="1" applyFont="1" applyFill="1" applyBorder="1" applyAlignment="1">
      <alignment horizontal="center" vertical="center" wrapText="1"/>
    </xf>
    <xf numFmtId="0" fontId="2" fillId="2" borderId="0" xfId="0" applyFont="1" applyFill="1" applyBorder="1" applyAlignment="1">
      <alignment horizontal="center" vertical="center" wrapText="1"/>
    </xf>
    <xf numFmtId="1" fontId="3" fillId="2" borderId="1" xfId="1" applyNumberFormat="1" applyFont="1" applyFill="1" applyBorder="1" applyAlignment="1">
      <alignment horizontal="left" vertical="center" wrapText="1"/>
    </xf>
    <xf numFmtId="1" fontId="12" fillId="2" borderId="1" xfId="0" applyNumberFormat="1" applyFont="1" applyFill="1" applyBorder="1" applyAlignment="1">
      <alignment horizontal="left" vertical="center" wrapText="1"/>
    </xf>
    <xf numFmtId="49" fontId="12" fillId="2" borderId="1" xfId="0" applyNumberFormat="1" applyFont="1" applyFill="1" applyBorder="1" applyAlignment="1">
      <alignment horizontal="right" vertical="center" wrapText="1"/>
    </xf>
    <xf numFmtId="0" fontId="12" fillId="0" borderId="1" xfId="0" applyFont="1" applyBorder="1" applyAlignment="1">
      <alignment vertical="center" wrapText="1"/>
    </xf>
    <xf numFmtId="164" fontId="12" fillId="2" borderId="1" xfId="0" applyNumberFormat="1" applyFont="1" applyFill="1" applyBorder="1" applyAlignment="1">
      <alignment horizontal="right" vertical="center" wrapText="1"/>
    </xf>
    <xf numFmtId="0" fontId="12" fillId="2" borderId="0" xfId="0" applyFont="1" applyFill="1" applyAlignment="1">
      <alignment vertical="center" wrapText="1"/>
    </xf>
    <xf numFmtId="49" fontId="3" fillId="2" borderId="0" xfId="0" applyNumberFormat="1" applyFont="1" applyFill="1" applyBorder="1" applyAlignment="1">
      <alignment horizontal="right" vertical="center" wrapText="1"/>
    </xf>
    <xf numFmtId="0" fontId="5" fillId="2" borderId="0" xfId="0" applyFont="1" applyFill="1" applyBorder="1" applyAlignment="1">
      <alignment horizontal="right" vertical="center" wrapText="1"/>
    </xf>
    <xf numFmtId="164" fontId="3" fillId="2" borderId="0" xfId="0" applyNumberFormat="1" applyFont="1" applyFill="1" applyBorder="1" applyAlignment="1">
      <alignment horizontal="right" vertical="center" wrapText="1"/>
    </xf>
    <xf numFmtId="0" fontId="2" fillId="2" borderId="1" xfId="0" applyFont="1" applyFill="1" applyBorder="1" applyAlignment="1">
      <alignment horizontal="right" vertical="center" wrapText="1"/>
    </xf>
    <xf numFmtId="164" fontId="3" fillId="2" borderId="0" xfId="0" applyNumberFormat="1" applyFont="1" applyFill="1" applyBorder="1" applyAlignment="1">
      <alignment horizontal="center" vertical="center" wrapText="1"/>
    </xf>
    <xf numFmtId="0" fontId="5" fillId="2" borderId="0" xfId="0" applyFont="1" applyFill="1" applyBorder="1" applyAlignment="1">
      <alignment horizontal="center" vertical="center" wrapText="1"/>
    </xf>
    <xf numFmtId="49" fontId="2" fillId="2" borderId="0" xfId="0" applyNumberFormat="1" applyFont="1" applyFill="1" applyBorder="1" applyAlignment="1">
      <alignment horizontal="center" vertical="center" wrapText="1"/>
    </xf>
    <xf numFmtId="164" fontId="2" fillId="2" borderId="0" xfId="0" applyNumberFormat="1" applyFont="1" applyFill="1" applyBorder="1" applyAlignment="1">
      <alignment horizontal="right" vertical="center" wrapText="1"/>
    </xf>
    <xf numFmtId="164" fontId="6" fillId="3" borderId="0" xfId="0" applyNumberFormat="1" applyFont="1" applyFill="1" applyBorder="1" applyAlignment="1">
      <alignment horizontal="right" vertical="center" wrapText="1"/>
    </xf>
    <xf numFmtId="0" fontId="11" fillId="3" borderId="0"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5" fillId="2" borderId="0" xfId="0" applyFont="1" applyFill="1" applyAlignment="1">
      <alignment horizontal="right" vertical="center" wrapText="1"/>
    </xf>
    <xf numFmtId="0" fontId="2" fillId="2" borderId="1" xfId="0" applyFont="1" applyFill="1" applyBorder="1" applyAlignment="1">
      <alignment horizontal="right" vertical="center" textRotation="90" wrapText="1"/>
    </xf>
    <xf numFmtId="0" fontId="13" fillId="2" borderId="0" xfId="0" applyFont="1" applyFill="1" applyBorder="1" applyAlignment="1">
      <alignment horizontal="right" vertical="center" wrapText="1"/>
    </xf>
    <xf numFmtId="0" fontId="14" fillId="2" borderId="0" xfId="0" applyFont="1" applyFill="1" applyAlignment="1">
      <alignment horizontal="center" wrapText="1"/>
    </xf>
    <xf numFmtId="0" fontId="3" fillId="2" borderId="2" xfId="0" applyFont="1" applyFill="1" applyBorder="1" applyAlignment="1">
      <alignment horizontal="right" vertical="center" wrapText="1"/>
    </xf>
  </cellXfs>
  <cellStyles count="3">
    <cellStyle name="Обычный" xfId="0" builtinId="0"/>
    <cellStyle name="Обычный 2" xfId="2"/>
    <cellStyle name="Обычный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Z430"/>
  <sheetViews>
    <sheetView tabSelected="1" view="pageBreakPreview" zoomScale="77" zoomScaleNormal="93" zoomScaleSheetLayoutView="77" workbookViewId="0">
      <selection activeCell="E1" sqref="E1:M1"/>
    </sheetView>
  </sheetViews>
  <sheetFormatPr defaultColWidth="9.140625" defaultRowHeight="15"/>
  <cols>
    <col min="1" max="1" width="52.7109375" style="7" customWidth="1"/>
    <col min="2" max="2" width="4.28515625" style="17" customWidth="1"/>
    <col min="3" max="3" width="3.140625" style="17" customWidth="1"/>
    <col min="4" max="4" width="4.7109375" style="17" customWidth="1"/>
    <col min="5" max="5" width="8.7109375" style="17" customWidth="1"/>
    <col min="6" max="6" width="5.42578125" style="17" customWidth="1"/>
    <col min="7" max="7" width="6.28515625" style="17" customWidth="1"/>
    <col min="8" max="8" width="6" style="17" customWidth="1"/>
    <col min="9" max="9" width="0.42578125" style="17" hidden="1" customWidth="1"/>
    <col min="10" max="12" width="13.85546875" style="17" hidden="1" customWidth="1"/>
    <col min="13" max="13" width="13.85546875" style="17" customWidth="1"/>
    <col min="14" max="16384" width="9.140625" style="7"/>
  </cols>
  <sheetData>
    <row r="1" spans="1:13" ht="111" customHeight="1">
      <c r="A1" s="22"/>
      <c r="B1" s="22"/>
      <c r="C1" s="22"/>
      <c r="D1" s="22"/>
      <c r="E1" s="59" t="s">
        <v>369</v>
      </c>
      <c r="F1" s="59"/>
      <c r="G1" s="59"/>
      <c r="H1" s="59"/>
      <c r="I1" s="59"/>
      <c r="J1" s="59"/>
      <c r="K1" s="59"/>
      <c r="L1" s="59"/>
      <c r="M1" s="59"/>
    </row>
    <row r="2" spans="1:13" ht="80.25" customHeight="1">
      <c r="A2" s="60" t="s">
        <v>367</v>
      </c>
      <c r="B2" s="60"/>
      <c r="C2" s="60"/>
      <c r="D2" s="60"/>
      <c r="E2" s="60"/>
      <c r="F2" s="60"/>
      <c r="G2" s="60"/>
      <c r="H2" s="60"/>
      <c r="I2" s="60"/>
      <c r="J2" s="60"/>
      <c r="K2" s="60"/>
      <c r="L2" s="60"/>
      <c r="M2" s="60"/>
    </row>
    <row r="3" spans="1:13">
      <c r="A3" s="61" t="s">
        <v>308</v>
      </c>
      <c r="B3" s="61"/>
      <c r="C3" s="61"/>
      <c r="D3" s="61"/>
      <c r="E3" s="61"/>
      <c r="F3" s="61"/>
      <c r="G3" s="61"/>
      <c r="H3" s="61"/>
      <c r="I3" s="61"/>
      <c r="J3" s="61"/>
      <c r="K3" s="61"/>
      <c r="L3" s="61"/>
      <c r="M3" s="61"/>
    </row>
    <row r="4" spans="1:13">
      <c r="A4" s="56" t="s">
        <v>12</v>
      </c>
      <c r="B4" s="49" t="s">
        <v>13</v>
      </c>
      <c r="C4" s="49"/>
      <c r="D4" s="49"/>
      <c r="E4" s="49"/>
      <c r="F4" s="58" t="s">
        <v>14</v>
      </c>
      <c r="G4" s="58" t="s">
        <v>15</v>
      </c>
      <c r="H4" s="58" t="s">
        <v>16</v>
      </c>
      <c r="I4" s="49" t="s">
        <v>242</v>
      </c>
      <c r="J4" s="49" t="s">
        <v>277</v>
      </c>
      <c r="K4" s="49" t="s">
        <v>278</v>
      </c>
      <c r="L4" s="49" t="s">
        <v>279</v>
      </c>
      <c r="M4" s="49" t="s">
        <v>366</v>
      </c>
    </row>
    <row r="5" spans="1:13">
      <c r="A5" s="56"/>
      <c r="B5" s="49"/>
      <c r="C5" s="49"/>
      <c r="D5" s="49"/>
      <c r="E5" s="49"/>
      <c r="F5" s="58"/>
      <c r="G5" s="58"/>
      <c r="H5" s="58"/>
      <c r="I5" s="49"/>
      <c r="J5" s="49"/>
      <c r="K5" s="49"/>
      <c r="L5" s="49"/>
      <c r="M5" s="49"/>
    </row>
    <row r="6" spans="1:13" ht="63">
      <c r="A6" s="1" t="s">
        <v>40</v>
      </c>
      <c r="B6" s="2" t="s">
        <v>1</v>
      </c>
      <c r="C6" s="2" t="s">
        <v>2</v>
      </c>
      <c r="D6" s="2" t="s">
        <v>55</v>
      </c>
      <c r="E6" s="2" t="s">
        <v>60</v>
      </c>
      <c r="F6" s="2"/>
      <c r="G6" s="2"/>
      <c r="H6" s="2"/>
      <c r="I6" s="3" t="e">
        <f>I7+I23+I45+I57+I67+I70+I77+#REF!</f>
        <v>#REF!</v>
      </c>
      <c r="J6" s="3" t="e">
        <f>J7+J23+J45+J57+J67+J70+J77+#REF!</f>
        <v>#REF!</v>
      </c>
      <c r="K6" s="3" t="e">
        <f>K7+K23+K45+K57+K67+K70+K77+#REF!</f>
        <v>#REF!</v>
      </c>
      <c r="L6" s="3" t="e">
        <f>L7+L23+L45+L57+L67+L70+L77+#REF!</f>
        <v>#REF!</v>
      </c>
      <c r="M6" s="3">
        <f>M7+M23+M45+M57+M67+M70+M77</f>
        <v>217329.6</v>
      </c>
    </row>
    <row r="7" spans="1:13" ht="30">
      <c r="A7" s="4" t="s">
        <v>214</v>
      </c>
      <c r="B7" s="5" t="s">
        <v>1</v>
      </c>
      <c r="C7" s="5" t="s">
        <v>3</v>
      </c>
      <c r="D7" s="5" t="s">
        <v>55</v>
      </c>
      <c r="E7" s="5" t="s">
        <v>60</v>
      </c>
      <c r="F7" s="5"/>
      <c r="G7" s="5"/>
      <c r="H7" s="5"/>
      <c r="I7" s="6">
        <f t="shared" ref="I7:L7" si="0">I8+I16+I19</f>
        <v>57094.5</v>
      </c>
      <c r="J7" s="6">
        <f t="shared" si="0"/>
        <v>-205.2</v>
      </c>
      <c r="K7" s="6">
        <f t="shared" si="0"/>
        <v>0</v>
      </c>
      <c r="L7" s="6">
        <f t="shared" si="0"/>
        <v>0</v>
      </c>
      <c r="M7" s="6">
        <f>M8+M16+M19</f>
        <v>59697.8</v>
      </c>
    </row>
    <row r="8" spans="1:13" ht="45">
      <c r="A8" s="4" t="s">
        <v>56</v>
      </c>
      <c r="B8" s="5" t="s">
        <v>1</v>
      </c>
      <c r="C8" s="5" t="s">
        <v>3</v>
      </c>
      <c r="D8" s="5" t="s">
        <v>1</v>
      </c>
      <c r="E8" s="5" t="s">
        <v>60</v>
      </c>
      <c r="F8" s="5"/>
      <c r="G8" s="5"/>
      <c r="H8" s="5"/>
      <c r="I8" s="6">
        <f t="shared" ref="I8:L8" si="1">I9+I13</f>
        <v>53233.4</v>
      </c>
      <c r="J8" s="6">
        <f t="shared" si="1"/>
        <v>-205.2</v>
      </c>
      <c r="K8" s="6">
        <f t="shared" si="1"/>
        <v>0</v>
      </c>
      <c r="L8" s="6">
        <f t="shared" si="1"/>
        <v>0</v>
      </c>
      <c r="M8" s="6">
        <f>M9+M13</f>
        <v>55356.5</v>
      </c>
    </row>
    <row r="9" spans="1:13" ht="30">
      <c r="A9" s="4" t="s">
        <v>57</v>
      </c>
      <c r="B9" s="5" t="s">
        <v>1</v>
      </c>
      <c r="C9" s="5" t="s">
        <v>3</v>
      </c>
      <c r="D9" s="5" t="s">
        <v>1</v>
      </c>
      <c r="E9" s="5" t="s">
        <v>58</v>
      </c>
      <c r="F9" s="5"/>
      <c r="G9" s="5"/>
      <c r="H9" s="5"/>
      <c r="I9" s="6">
        <f t="shared" ref="I9:L9" si="2">SUM(I10:I12)</f>
        <v>18191.5</v>
      </c>
      <c r="J9" s="6">
        <f t="shared" si="2"/>
        <v>-205.2</v>
      </c>
      <c r="K9" s="6">
        <f t="shared" si="2"/>
        <v>0</v>
      </c>
      <c r="L9" s="6">
        <f t="shared" si="2"/>
        <v>0</v>
      </c>
      <c r="M9" s="6">
        <f t="shared" ref="M9" si="3">SUM(M10:M12)</f>
        <v>16417</v>
      </c>
    </row>
    <row r="10" spans="1:13" ht="90">
      <c r="A10" s="25" t="s">
        <v>294</v>
      </c>
      <c r="B10" s="5" t="s">
        <v>1</v>
      </c>
      <c r="C10" s="5" t="s">
        <v>3</v>
      </c>
      <c r="D10" s="5" t="s">
        <v>1</v>
      </c>
      <c r="E10" s="5" t="s">
        <v>58</v>
      </c>
      <c r="F10" s="5" t="s">
        <v>295</v>
      </c>
      <c r="G10" s="5" t="s">
        <v>0</v>
      </c>
      <c r="H10" s="5" t="s">
        <v>1</v>
      </c>
      <c r="I10" s="6">
        <v>3922.8</v>
      </c>
      <c r="J10" s="6"/>
      <c r="K10" s="6"/>
      <c r="L10" s="6"/>
      <c r="M10" s="6">
        <v>4805.8</v>
      </c>
    </row>
    <row r="11" spans="1:13" ht="30">
      <c r="A11" s="25" t="s">
        <v>4</v>
      </c>
      <c r="B11" s="5" t="s">
        <v>1</v>
      </c>
      <c r="C11" s="5" t="s">
        <v>3</v>
      </c>
      <c r="D11" s="5" t="s">
        <v>1</v>
      </c>
      <c r="E11" s="5" t="s">
        <v>58</v>
      </c>
      <c r="F11" s="5" t="s">
        <v>5</v>
      </c>
      <c r="G11" s="5" t="s">
        <v>0</v>
      </c>
      <c r="H11" s="5" t="s">
        <v>1</v>
      </c>
      <c r="I11" s="6">
        <v>13914.2</v>
      </c>
      <c r="J11" s="6">
        <v>-205.2</v>
      </c>
      <c r="K11" s="6"/>
      <c r="L11" s="6"/>
      <c r="M11" s="6">
        <v>11246.7</v>
      </c>
    </row>
    <row r="12" spans="1:13">
      <c r="A12" s="25" t="s">
        <v>6</v>
      </c>
      <c r="B12" s="5" t="s">
        <v>1</v>
      </c>
      <c r="C12" s="5" t="s">
        <v>3</v>
      </c>
      <c r="D12" s="5" t="s">
        <v>1</v>
      </c>
      <c r="E12" s="5" t="s">
        <v>58</v>
      </c>
      <c r="F12" s="5" t="s">
        <v>293</v>
      </c>
      <c r="G12" s="5" t="s">
        <v>0</v>
      </c>
      <c r="H12" s="5" t="s">
        <v>1</v>
      </c>
      <c r="I12" s="6">
        <v>354.5</v>
      </c>
      <c r="J12" s="6"/>
      <c r="K12" s="6"/>
      <c r="L12" s="6"/>
      <c r="M12" s="6">
        <v>364.5</v>
      </c>
    </row>
    <row r="13" spans="1:13" ht="30">
      <c r="A13" s="4" t="s">
        <v>73</v>
      </c>
      <c r="B13" s="5" t="s">
        <v>1</v>
      </c>
      <c r="C13" s="5" t="s">
        <v>3</v>
      </c>
      <c r="D13" s="5" t="s">
        <v>1</v>
      </c>
      <c r="E13" s="5" t="s">
        <v>61</v>
      </c>
      <c r="F13" s="5"/>
      <c r="G13" s="5"/>
      <c r="H13" s="5"/>
      <c r="I13" s="6">
        <f t="shared" ref="I13:L13" si="4">I14+I15</f>
        <v>35041.9</v>
      </c>
      <c r="J13" s="6">
        <f t="shared" si="4"/>
        <v>0</v>
      </c>
      <c r="K13" s="6">
        <f t="shared" si="4"/>
        <v>0</v>
      </c>
      <c r="L13" s="6">
        <f t="shared" si="4"/>
        <v>0</v>
      </c>
      <c r="M13" s="6">
        <f t="shared" ref="M13" si="5">M14+M15</f>
        <v>38939.5</v>
      </c>
    </row>
    <row r="14" spans="1:13" ht="90">
      <c r="A14" s="25" t="s">
        <v>294</v>
      </c>
      <c r="B14" s="5" t="s">
        <v>1</v>
      </c>
      <c r="C14" s="5" t="s">
        <v>3</v>
      </c>
      <c r="D14" s="5" t="s">
        <v>1</v>
      </c>
      <c r="E14" s="5" t="s">
        <v>61</v>
      </c>
      <c r="F14" s="5" t="s">
        <v>295</v>
      </c>
      <c r="G14" s="5" t="s">
        <v>0</v>
      </c>
      <c r="H14" s="5" t="s">
        <v>1</v>
      </c>
      <c r="I14" s="6">
        <v>32588.9</v>
      </c>
      <c r="J14" s="6"/>
      <c r="K14" s="6"/>
      <c r="L14" s="6"/>
      <c r="M14" s="6">
        <v>36245.9</v>
      </c>
    </row>
    <row r="15" spans="1:13" ht="30">
      <c r="A15" s="25" t="s">
        <v>4</v>
      </c>
      <c r="B15" s="5" t="s">
        <v>1</v>
      </c>
      <c r="C15" s="5" t="s">
        <v>3</v>
      </c>
      <c r="D15" s="5" t="s">
        <v>1</v>
      </c>
      <c r="E15" s="5" t="s">
        <v>61</v>
      </c>
      <c r="F15" s="5" t="s">
        <v>5</v>
      </c>
      <c r="G15" s="5" t="s">
        <v>0</v>
      </c>
      <c r="H15" s="5" t="s">
        <v>1</v>
      </c>
      <c r="I15" s="6">
        <v>2453</v>
      </c>
      <c r="J15" s="6"/>
      <c r="K15" s="6"/>
      <c r="L15" s="6"/>
      <c r="M15" s="6">
        <v>2693.6</v>
      </c>
    </row>
    <row r="16" spans="1:13" ht="45">
      <c r="A16" s="4" t="s">
        <v>59</v>
      </c>
      <c r="B16" s="5" t="s">
        <v>1</v>
      </c>
      <c r="C16" s="5" t="s">
        <v>3</v>
      </c>
      <c r="D16" s="5" t="s">
        <v>7</v>
      </c>
      <c r="E16" s="5" t="s">
        <v>60</v>
      </c>
      <c r="F16" s="5"/>
      <c r="G16" s="5"/>
      <c r="H16" s="5"/>
      <c r="I16" s="6">
        <f t="shared" ref="I16:M17" si="6">I17</f>
        <v>2140.6999999999998</v>
      </c>
      <c r="J16" s="6">
        <f t="shared" si="6"/>
        <v>0</v>
      </c>
      <c r="K16" s="6">
        <f t="shared" si="6"/>
        <v>0</v>
      </c>
      <c r="L16" s="6">
        <f t="shared" si="6"/>
        <v>0</v>
      </c>
      <c r="M16" s="6">
        <f t="shared" si="6"/>
        <v>2629</v>
      </c>
    </row>
    <row r="17" spans="1:13" ht="180">
      <c r="A17" s="4" t="s">
        <v>62</v>
      </c>
      <c r="B17" s="5" t="s">
        <v>1</v>
      </c>
      <c r="C17" s="5" t="s">
        <v>3</v>
      </c>
      <c r="D17" s="5" t="s">
        <v>7</v>
      </c>
      <c r="E17" s="5" t="s">
        <v>74</v>
      </c>
      <c r="F17" s="5"/>
      <c r="G17" s="5"/>
      <c r="H17" s="5"/>
      <c r="I17" s="6">
        <f t="shared" si="6"/>
        <v>2140.6999999999998</v>
      </c>
      <c r="J17" s="6">
        <f t="shared" si="6"/>
        <v>0</v>
      </c>
      <c r="K17" s="6">
        <f t="shared" si="6"/>
        <v>0</v>
      </c>
      <c r="L17" s="6">
        <f t="shared" si="6"/>
        <v>0</v>
      </c>
      <c r="M17" s="6">
        <f t="shared" si="6"/>
        <v>2629</v>
      </c>
    </row>
    <row r="18" spans="1:13" ht="30">
      <c r="A18" s="25" t="s">
        <v>289</v>
      </c>
      <c r="B18" s="5" t="s">
        <v>1</v>
      </c>
      <c r="C18" s="5" t="s">
        <v>3</v>
      </c>
      <c r="D18" s="5" t="s">
        <v>7</v>
      </c>
      <c r="E18" s="5" t="s">
        <v>74</v>
      </c>
      <c r="F18" s="5" t="s">
        <v>290</v>
      </c>
      <c r="G18" s="5" t="s">
        <v>20</v>
      </c>
      <c r="H18" s="5" t="s">
        <v>21</v>
      </c>
      <c r="I18" s="6">
        <v>2140.6999999999998</v>
      </c>
      <c r="J18" s="6"/>
      <c r="K18" s="6"/>
      <c r="L18" s="6"/>
      <c r="M18" s="6">
        <v>2629</v>
      </c>
    </row>
    <row r="19" spans="1:13" ht="45">
      <c r="A19" s="4" t="s">
        <v>63</v>
      </c>
      <c r="B19" s="5" t="s">
        <v>1</v>
      </c>
      <c r="C19" s="5" t="s">
        <v>3</v>
      </c>
      <c r="D19" s="5" t="s">
        <v>24</v>
      </c>
      <c r="E19" s="5" t="s">
        <v>60</v>
      </c>
      <c r="F19" s="5"/>
      <c r="G19" s="5"/>
      <c r="H19" s="5"/>
      <c r="I19" s="6">
        <f t="shared" ref="I19:M19" si="7">I20</f>
        <v>1720.4</v>
      </c>
      <c r="J19" s="6">
        <f t="shared" si="7"/>
        <v>0</v>
      </c>
      <c r="K19" s="6">
        <f t="shared" si="7"/>
        <v>0</v>
      </c>
      <c r="L19" s="6">
        <f t="shared" si="7"/>
        <v>0</v>
      </c>
      <c r="M19" s="6">
        <f t="shared" si="7"/>
        <v>1712.3000000000002</v>
      </c>
    </row>
    <row r="20" spans="1:13" ht="75">
      <c r="A20" s="4" t="s">
        <v>64</v>
      </c>
      <c r="B20" s="5" t="s">
        <v>1</v>
      </c>
      <c r="C20" s="5" t="s">
        <v>3</v>
      </c>
      <c r="D20" s="5" t="s">
        <v>24</v>
      </c>
      <c r="E20" s="5" t="s">
        <v>76</v>
      </c>
      <c r="F20" s="5"/>
      <c r="G20" s="5"/>
      <c r="H20" s="5"/>
      <c r="I20" s="6">
        <f t="shared" ref="I20:L20" si="8">I21+I22</f>
        <v>1720.4</v>
      </c>
      <c r="J20" s="6">
        <f t="shared" si="8"/>
        <v>0</v>
      </c>
      <c r="K20" s="6">
        <f t="shared" si="8"/>
        <v>0</v>
      </c>
      <c r="L20" s="6">
        <f t="shared" si="8"/>
        <v>0</v>
      </c>
      <c r="M20" s="6">
        <f t="shared" ref="M20" si="9">M21+M22</f>
        <v>1712.3000000000002</v>
      </c>
    </row>
    <row r="21" spans="1:13" ht="90">
      <c r="A21" s="25" t="s">
        <v>294</v>
      </c>
      <c r="B21" s="5" t="s">
        <v>1</v>
      </c>
      <c r="C21" s="5" t="s">
        <v>3</v>
      </c>
      <c r="D21" s="5" t="s">
        <v>24</v>
      </c>
      <c r="E21" s="5" t="s">
        <v>76</v>
      </c>
      <c r="F21" s="5" t="s">
        <v>295</v>
      </c>
      <c r="G21" s="5" t="s">
        <v>0</v>
      </c>
      <c r="H21" s="5" t="s">
        <v>1</v>
      </c>
      <c r="I21" s="6">
        <v>647.4</v>
      </c>
      <c r="J21" s="6"/>
      <c r="K21" s="6"/>
      <c r="L21" s="6"/>
      <c r="M21" s="6">
        <v>644.4</v>
      </c>
    </row>
    <row r="22" spans="1:13" ht="30">
      <c r="A22" s="25" t="s">
        <v>289</v>
      </c>
      <c r="B22" s="5" t="s">
        <v>1</v>
      </c>
      <c r="C22" s="5" t="s">
        <v>3</v>
      </c>
      <c r="D22" s="5" t="s">
        <v>24</v>
      </c>
      <c r="E22" s="5" t="s">
        <v>76</v>
      </c>
      <c r="F22" s="5" t="s">
        <v>290</v>
      </c>
      <c r="G22" s="5" t="s">
        <v>0</v>
      </c>
      <c r="H22" s="5" t="s">
        <v>1</v>
      </c>
      <c r="I22" s="6">
        <v>1073</v>
      </c>
      <c r="J22" s="6"/>
      <c r="K22" s="6"/>
      <c r="L22" s="6"/>
      <c r="M22" s="6">
        <v>1067.9000000000001</v>
      </c>
    </row>
    <row r="23" spans="1:13">
      <c r="A23" s="4" t="s">
        <v>132</v>
      </c>
      <c r="B23" s="5" t="s">
        <v>1</v>
      </c>
      <c r="C23" s="5" t="s">
        <v>8</v>
      </c>
      <c r="D23" s="5" t="s">
        <v>55</v>
      </c>
      <c r="E23" s="5" t="s">
        <v>60</v>
      </c>
      <c r="F23" s="5"/>
      <c r="G23" s="5"/>
      <c r="H23" s="5"/>
      <c r="I23" s="6">
        <f t="shared" ref="I23:L23" si="10">I24+I36+I40</f>
        <v>129324.2</v>
      </c>
      <c r="J23" s="6">
        <f t="shared" si="10"/>
        <v>610</v>
      </c>
      <c r="K23" s="6">
        <f t="shared" si="10"/>
        <v>0</v>
      </c>
      <c r="L23" s="6">
        <f t="shared" si="10"/>
        <v>0</v>
      </c>
      <c r="M23" s="6">
        <f>M24+M36+M40</f>
        <v>144408.20000000001</v>
      </c>
    </row>
    <row r="24" spans="1:13" ht="45">
      <c r="A24" s="4" t="s">
        <v>65</v>
      </c>
      <c r="B24" s="5" t="s">
        <v>1</v>
      </c>
      <c r="C24" s="5" t="s">
        <v>8</v>
      </c>
      <c r="D24" s="5" t="s">
        <v>1</v>
      </c>
      <c r="E24" s="5" t="s">
        <v>60</v>
      </c>
      <c r="F24" s="5"/>
      <c r="G24" s="5"/>
      <c r="H24" s="5"/>
      <c r="I24" s="6">
        <f t="shared" ref="I24:M24" si="11">I25+I29</f>
        <v>120300.2</v>
      </c>
      <c r="J24" s="6">
        <f t="shared" si="11"/>
        <v>610</v>
      </c>
      <c r="K24" s="6">
        <f t="shared" si="11"/>
        <v>0</v>
      </c>
      <c r="L24" s="6">
        <f t="shared" si="11"/>
        <v>0</v>
      </c>
      <c r="M24" s="6">
        <f t="shared" si="11"/>
        <v>135563.20000000001</v>
      </c>
    </row>
    <row r="25" spans="1:13" ht="30">
      <c r="A25" s="4" t="s">
        <v>135</v>
      </c>
      <c r="B25" s="5" t="s">
        <v>1</v>
      </c>
      <c r="C25" s="5" t="s">
        <v>8</v>
      </c>
      <c r="D25" s="5" t="s">
        <v>1</v>
      </c>
      <c r="E25" s="5" t="s">
        <v>58</v>
      </c>
      <c r="F25" s="5"/>
      <c r="G25" s="5"/>
      <c r="H25" s="5"/>
      <c r="I25" s="6">
        <f t="shared" ref="I25:L25" si="12">I26+I27+I28</f>
        <v>20505.899999999998</v>
      </c>
      <c r="J25" s="6">
        <f t="shared" si="12"/>
        <v>610</v>
      </c>
      <c r="K25" s="6">
        <f t="shared" si="12"/>
        <v>0</v>
      </c>
      <c r="L25" s="6">
        <f t="shared" si="12"/>
        <v>0</v>
      </c>
      <c r="M25" s="6">
        <f>M26+M27+M28</f>
        <v>20930</v>
      </c>
    </row>
    <row r="26" spans="1:13" ht="30">
      <c r="A26" s="25" t="s">
        <v>4</v>
      </c>
      <c r="B26" s="5" t="s">
        <v>1</v>
      </c>
      <c r="C26" s="5" t="s">
        <v>8</v>
      </c>
      <c r="D26" s="5" t="s">
        <v>1</v>
      </c>
      <c r="E26" s="5" t="s">
        <v>58</v>
      </c>
      <c r="F26" s="5" t="s">
        <v>5</v>
      </c>
      <c r="G26" s="5" t="s">
        <v>0</v>
      </c>
      <c r="H26" s="5" t="s">
        <v>7</v>
      </c>
      <c r="I26" s="6">
        <v>15614.8</v>
      </c>
      <c r="J26" s="6">
        <v>210</v>
      </c>
      <c r="K26" s="6"/>
      <c r="L26" s="6"/>
      <c r="M26" s="6">
        <v>15691.5</v>
      </c>
    </row>
    <row r="27" spans="1:13" ht="45">
      <c r="A27" s="25" t="s">
        <v>296</v>
      </c>
      <c r="B27" s="5" t="s">
        <v>1</v>
      </c>
      <c r="C27" s="5" t="s">
        <v>8</v>
      </c>
      <c r="D27" s="5" t="s">
        <v>1</v>
      </c>
      <c r="E27" s="5" t="s">
        <v>58</v>
      </c>
      <c r="F27" s="5" t="s">
        <v>254</v>
      </c>
      <c r="G27" s="5" t="s">
        <v>0</v>
      </c>
      <c r="H27" s="5" t="s">
        <v>7</v>
      </c>
      <c r="I27" s="6">
        <v>3200</v>
      </c>
      <c r="J27" s="6">
        <v>400</v>
      </c>
      <c r="K27" s="6"/>
      <c r="L27" s="6"/>
      <c r="M27" s="6">
        <v>3600</v>
      </c>
    </row>
    <row r="28" spans="1:13">
      <c r="A28" s="25" t="s">
        <v>6</v>
      </c>
      <c r="B28" s="5" t="s">
        <v>1</v>
      </c>
      <c r="C28" s="5" t="s">
        <v>8</v>
      </c>
      <c r="D28" s="5" t="s">
        <v>1</v>
      </c>
      <c r="E28" s="5" t="s">
        <v>58</v>
      </c>
      <c r="F28" s="5" t="s">
        <v>293</v>
      </c>
      <c r="G28" s="5" t="s">
        <v>0</v>
      </c>
      <c r="H28" s="5" t="s">
        <v>7</v>
      </c>
      <c r="I28" s="6">
        <v>1691.1</v>
      </c>
      <c r="J28" s="6"/>
      <c r="K28" s="6"/>
      <c r="L28" s="6"/>
      <c r="M28" s="6">
        <v>1638.5</v>
      </c>
    </row>
    <row r="29" spans="1:13" ht="30">
      <c r="A29" s="4" t="s">
        <v>73</v>
      </c>
      <c r="B29" s="5" t="s">
        <v>1</v>
      </c>
      <c r="C29" s="5" t="s">
        <v>8</v>
      </c>
      <c r="D29" s="5" t="s">
        <v>1</v>
      </c>
      <c r="E29" s="5" t="s">
        <v>89</v>
      </c>
      <c r="F29" s="5"/>
      <c r="G29" s="5"/>
      <c r="H29" s="5"/>
      <c r="I29" s="6">
        <f t="shared" ref="I29:M29" si="13">SUM(I30:I35)</f>
        <v>99794.3</v>
      </c>
      <c r="J29" s="6">
        <f t="shared" si="13"/>
        <v>0</v>
      </c>
      <c r="K29" s="6">
        <f t="shared" si="13"/>
        <v>0</v>
      </c>
      <c r="L29" s="6">
        <f t="shared" si="13"/>
        <v>0</v>
      </c>
      <c r="M29" s="6">
        <f t="shared" si="13"/>
        <v>114633.20000000001</v>
      </c>
    </row>
    <row r="30" spans="1:13" ht="90">
      <c r="A30" s="25" t="s">
        <v>294</v>
      </c>
      <c r="B30" s="5" t="s">
        <v>1</v>
      </c>
      <c r="C30" s="5" t="s">
        <v>8</v>
      </c>
      <c r="D30" s="5" t="s">
        <v>1</v>
      </c>
      <c r="E30" s="5" t="s">
        <v>89</v>
      </c>
      <c r="F30" s="5" t="s">
        <v>295</v>
      </c>
      <c r="G30" s="5" t="s">
        <v>0</v>
      </c>
      <c r="H30" s="5" t="s">
        <v>7</v>
      </c>
      <c r="I30" s="6">
        <v>69069.600000000006</v>
      </c>
      <c r="J30" s="6"/>
      <c r="K30" s="6"/>
      <c r="L30" s="6"/>
      <c r="M30" s="6">
        <v>77099.5</v>
      </c>
    </row>
    <row r="31" spans="1:13" ht="30">
      <c r="A31" s="25" t="s">
        <v>4</v>
      </c>
      <c r="B31" s="5" t="s">
        <v>1</v>
      </c>
      <c r="C31" s="5" t="s">
        <v>8</v>
      </c>
      <c r="D31" s="5" t="s">
        <v>1</v>
      </c>
      <c r="E31" s="5" t="s">
        <v>89</v>
      </c>
      <c r="F31" s="5" t="s">
        <v>5</v>
      </c>
      <c r="G31" s="5" t="s">
        <v>0</v>
      </c>
      <c r="H31" s="5" t="s">
        <v>7</v>
      </c>
      <c r="I31" s="6">
        <v>5198.8</v>
      </c>
      <c r="J31" s="6"/>
      <c r="K31" s="6">
        <v>-8.3000000000000007</v>
      </c>
      <c r="L31" s="6"/>
      <c r="M31" s="6">
        <v>5728.5</v>
      </c>
    </row>
    <row r="32" spans="1:13" ht="45">
      <c r="A32" s="25" t="s">
        <v>296</v>
      </c>
      <c r="B32" s="5" t="s">
        <v>1</v>
      </c>
      <c r="C32" s="5" t="s">
        <v>8</v>
      </c>
      <c r="D32" s="5" t="s">
        <v>1</v>
      </c>
      <c r="E32" s="5" t="s">
        <v>89</v>
      </c>
      <c r="F32" s="5" t="s">
        <v>254</v>
      </c>
      <c r="G32" s="5" t="s">
        <v>0</v>
      </c>
      <c r="H32" s="5" t="s">
        <v>7</v>
      </c>
      <c r="I32" s="6">
        <v>24652.6</v>
      </c>
      <c r="J32" s="6"/>
      <c r="K32" s="6"/>
      <c r="L32" s="6"/>
      <c r="M32" s="6">
        <v>30856.1</v>
      </c>
    </row>
    <row r="33" spans="1:13" ht="90">
      <c r="A33" s="25" t="s">
        <v>294</v>
      </c>
      <c r="B33" s="5" t="s">
        <v>1</v>
      </c>
      <c r="C33" s="5" t="s">
        <v>8</v>
      </c>
      <c r="D33" s="5" t="s">
        <v>1</v>
      </c>
      <c r="E33" s="5" t="s">
        <v>89</v>
      </c>
      <c r="F33" s="5" t="s">
        <v>295</v>
      </c>
      <c r="G33" s="5" t="s">
        <v>0</v>
      </c>
      <c r="H33" s="5" t="s">
        <v>24</v>
      </c>
      <c r="I33" s="6">
        <v>537.70000000000005</v>
      </c>
      <c r="J33" s="6"/>
      <c r="K33" s="6">
        <v>8.3000000000000007</v>
      </c>
      <c r="L33" s="6"/>
      <c r="M33" s="6">
        <v>576.6</v>
      </c>
    </row>
    <row r="34" spans="1:13" ht="30">
      <c r="A34" s="25" t="s">
        <v>4</v>
      </c>
      <c r="B34" s="5" t="s">
        <v>1</v>
      </c>
      <c r="C34" s="5" t="s">
        <v>8</v>
      </c>
      <c r="D34" s="5" t="s">
        <v>1</v>
      </c>
      <c r="E34" s="5" t="s">
        <v>89</v>
      </c>
      <c r="F34" s="5" t="s">
        <v>5</v>
      </c>
      <c r="G34" s="5" t="s">
        <v>0</v>
      </c>
      <c r="H34" s="5" t="s">
        <v>24</v>
      </c>
      <c r="I34" s="6">
        <v>40.5</v>
      </c>
      <c r="J34" s="6"/>
      <c r="K34" s="6"/>
      <c r="L34" s="6"/>
      <c r="M34" s="6">
        <v>42.8</v>
      </c>
    </row>
    <row r="35" spans="1:13" ht="45">
      <c r="A35" s="25" t="s">
        <v>296</v>
      </c>
      <c r="B35" s="5" t="s">
        <v>1</v>
      </c>
      <c r="C35" s="5" t="s">
        <v>8</v>
      </c>
      <c r="D35" s="5" t="s">
        <v>1</v>
      </c>
      <c r="E35" s="5" t="s">
        <v>89</v>
      </c>
      <c r="F35" s="5" t="s">
        <v>254</v>
      </c>
      <c r="G35" s="5" t="s">
        <v>0</v>
      </c>
      <c r="H35" s="5" t="s">
        <v>24</v>
      </c>
      <c r="I35" s="6">
        <v>295.10000000000002</v>
      </c>
      <c r="J35" s="6"/>
      <c r="K35" s="6"/>
      <c r="L35" s="6"/>
      <c r="M35" s="6">
        <v>329.7</v>
      </c>
    </row>
    <row r="36" spans="1:13" ht="45">
      <c r="A36" s="4" t="s">
        <v>59</v>
      </c>
      <c r="B36" s="5" t="s">
        <v>1</v>
      </c>
      <c r="C36" s="5" t="s">
        <v>8</v>
      </c>
      <c r="D36" s="5" t="s">
        <v>7</v>
      </c>
      <c r="E36" s="5" t="s">
        <v>60</v>
      </c>
      <c r="F36" s="5"/>
      <c r="G36" s="5"/>
      <c r="H36" s="5"/>
      <c r="I36" s="6">
        <f t="shared" ref="I36:M36" si="14">I37</f>
        <v>3007.4</v>
      </c>
      <c r="J36" s="6">
        <f t="shared" si="14"/>
        <v>0</v>
      </c>
      <c r="K36" s="6">
        <f t="shared" si="14"/>
        <v>0</v>
      </c>
      <c r="L36" s="6">
        <f t="shared" si="14"/>
        <v>0</v>
      </c>
      <c r="M36" s="6">
        <f t="shared" si="14"/>
        <v>2861.6</v>
      </c>
    </row>
    <row r="37" spans="1:13" ht="120">
      <c r="A37" s="4" t="s">
        <v>78</v>
      </c>
      <c r="B37" s="5" t="s">
        <v>1</v>
      </c>
      <c r="C37" s="5" t="s">
        <v>8</v>
      </c>
      <c r="D37" s="5" t="s">
        <v>7</v>
      </c>
      <c r="E37" s="5" t="s">
        <v>90</v>
      </c>
      <c r="F37" s="5"/>
      <c r="G37" s="5"/>
      <c r="H37" s="5"/>
      <c r="I37" s="6">
        <f t="shared" ref="I37:L37" si="15">SUM(I38:I39)</f>
        <v>3007.4</v>
      </c>
      <c r="J37" s="6">
        <f t="shared" si="15"/>
        <v>0</v>
      </c>
      <c r="K37" s="6">
        <f t="shared" si="15"/>
        <v>0</v>
      </c>
      <c r="L37" s="6">
        <f t="shared" si="15"/>
        <v>0</v>
      </c>
      <c r="M37" s="6">
        <f t="shared" ref="M37" si="16">SUM(M38:M39)</f>
        <v>2861.6</v>
      </c>
    </row>
    <row r="38" spans="1:13" ht="30">
      <c r="A38" s="25" t="s">
        <v>4</v>
      </c>
      <c r="B38" s="5" t="s">
        <v>1</v>
      </c>
      <c r="C38" s="5" t="s">
        <v>8</v>
      </c>
      <c r="D38" s="5" t="s">
        <v>7</v>
      </c>
      <c r="E38" s="5" t="s">
        <v>90</v>
      </c>
      <c r="F38" s="5" t="s">
        <v>5</v>
      </c>
      <c r="G38" s="5" t="s">
        <v>0</v>
      </c>
      <c r="H38" s="5" t="s">
        <v>7</v>
      </c>
      <c r="I38" s="6">
        <v>2061.4</v>
      </c>
      <c r="J38" s="6"/>
      <c r="K38" s="6"/>
      <c r="L38" s="6"/>
      <c r="M38" s="6">
        <v>1955.6</v>
      </c>
    </row>
    <row r="39" spans="1:13" ht="45">
      <c r="A39" s="25" t="s">
        <v>296</v>
      </c>
      <c r="B39" s="5" t="s">
        <v>1</v>
      </c>
      <c r="C39" s="5" t="s">
        <v>8</v>
      </c>
      <c r="D39" s="5" t="s">
        <v>7</v>
      </c>
      <c r="E39" s="5" t="s">
        <v>90</v>
      </c>
      <c r="F39" s="5" t="s">
        <v>254</v>
      </c>
      <c r="G39" s="5" t="s">
        <v>0</v>
      </c>
      <c r="H39" s="5" t="s">
        <v>7</v>
      </c>
      <c r="I39" s="6">
        <v>946</v>
      </c>
      <c r="J39" s="6"/>
      <c r="K39" s="6"/>
      <c r="L39" s="6"/>
      <c r="M39" s="6">
        <v>906</v>
      </c>
    </row>
    <row r="40" spans="1:13" ht="45">
      <c r="A40" s="4" t="s">
        <v>63</v>
      </c>
      <c r="B40" s="5" t="s">
        <v>1</v>
      </c>
      <c r="C40" s="5" t="s">
        <v>8</v>
      </c>
      <c r="D40" s="5" t="s">
        <v>24</v>
      </c>
      <c r="E40" s="5" t="s">
        <v>60</v>
      </c>
      <c r="F40" s="5"/>
      <c r="G40" s="5"/>
      <c r="H40" s="5"/>
      <c r="I40" s="6">
        <f t="shared" ref="I40:M40" si="17">I41</f>
        <v>6016.5999999999995</v>
      </c>
      <c r="J40" s="6">
        <f t="shared" si="17"/>
        <v>0</v>
      </c>
      <c r="K40" s="6">
        <f t="shared" si="17"/>
        <v>0</v>
      </c>
      <c r="L40" s="6">
        <f t="shared" si="17"/>
        <v>0</v>
      </c>
      <c r="M40" s="6">
        <f t="shared" si="17"/>
        <v>5983.4000000000005</v>
      </c>
    </row>
    <row r="41" spans="1:13" ht="75">
      <c r="A41" s="4" t="s">
        <v>64</v>
      </c>
      <c r="B41" s="5" t="s">
        <v>1</v>
      </c>
      <c r="C41" s="5" t="s">
        <v>8</v>
      </c>
      <c r="D41" s="5" t="s">
        <v>24</v>
      </c>
      <c r="E41" s="5" t="s">
        <v>76</v>
      </c>
      <c r="F41" s="5"/>
      <c r="G41" s="5"/>
      <c r="H41" s="5"/>
      <c r="I41" s="6">
        <f t="shared" ref="I41:L41" si="18">I42+I43+I44</f>
        <v>6016.5999999999995</v>
      </c>
      <c r="J41" s="6">
        <f t="shared" si="18"/>
        <v>0</v>
      </c>
      <c r="K41" s="6">
        <f t="shared" si="18"/>
        <v>0</v>
      </c>
      <c r="L41" s="6">
        <f t="shared" si="18"/>
        <v>0</v>
      </c>
      <c r="M41" s="6">
        <f t="shared" ref="M41" si="19">M42+M43+M44</f>
        <v>5983.4000000000005</v>
      </c>
    </row>
    <row r="42" spans="1:13" ht="90">
      <c r="A42" s="25" t="s">
        <v>294</v>
      </c>
      <c r="B42" s="5" t="s">
        <v>1</v>
      </c>
      <c r="C42" s="5" t="s">
        <v>8</v>
      </c>
      <c r="D42" s="5" t="s">
        <v>24</v>
      </c>
      <c r="E42" s="5" t="s">
        <v>76</v>
      </c>
      <c r="F42" s="5" t="s">
        <v>295</v>
      </c>
      <c r="G42" s="5" t="s">
        <v>0</v>
      </c>
      <c r="H42" s="5" t="s">
        <v>7</v>
      </c>
      <c r="I42" s="6">
        <v>2399.1</v>
      </c>
      <c r="J42" s="6"/>
      <c r="K42" s="6"/>
      <c r="L42" s="6"/>
      <c r="M42" s="6">
        <v>2387.6999999999998</v>
      </c>
    </row>
    <row r="43" spans="1:13" ht="30">
      <c r="A43" s="25" t="s">
        <v>289</v>
      </c>
      <c r="B43" s="5" t="s">
        <v>1</v>
      </c>
      <c r="C43" s="5" t="s">
        <v>8</v>
      </c>
      <c r="D43" s="5" t="s">
        <v>24</v>
      </c>
      <c r="E43" s="5" t="s">
        <v>76</v>
      </c>
      <c r="F43" s="5" t="s">
        <v>290</v>
      </c>
      <c r="G43" s="5" t="s">
        <v>0</v>
      </c>
      <c r="H43" s="5" t="s">
        <v>7</v>
      </c>
      <c r="I43" s="6">
        <v>2357.1999999999998</v>
      </c>
      <c r="J43" s="6"/>
      <c r="K43" s="6"/>
      <c r="L43" s="6"/>
      <c r="M43" s="6">
        <v>2341.4</v>
      </c>
    </row>
    <row r="44" spans="1:13" ht="45">
      <c r="A44" s="25" t="s">
        <v>296</v>
      </c>
      <c r="B44" s="5" t="s">
        <v>1</v>
      </c>
      <c r="C44" s="5" t="s">
        <v>8</v>
      </c>
      <c r="D44" s="5" t="s">
        <v>24</v>
      </c>
      <c r="E44" s="5" t="s">
        <v>76</v>
      </c>
      <c r="F44" s="5" t="s">
        <v>254</v>
      </c>
      <c r="G44" s="5" t="s">
        <v>0</v>
      </c>
      <c r="H44" s="5" t="s">
        <v>7</v>
      </c>
      <c r="I44" s="6">
        <v>1260.3</v>
      </c>
      <c r="J44" s="6"/>
      <c r="K44" s="6"/>
      <c r="L44" s="6"/>
      <c r="M44" s="6">
        <v>1254.3</v>
      </c>
    </row>
    <row r="45" spans="1:13" ht="30">
      <c r="A45" s="4" t="s">
        <v>79</v>
      </c>
      <c r="B45" s="5" t="s">
        <v>1</v>
      </c>
      <c r="C45" s="5" t="s">
        <v>9</v>
      </c>
      <c r="D45" s="5" t="s">
        <v>55</v>
      </c>
      <c r="E45" s="5" t="s">
        <v>60</v>
      </c>
      <c r="F45" s="5"/>
      <c r="G45" s="5"/>
      <c r="H45" s="5" t="s">
        <v>10</v>
      </c>
      <c r="I45" s="6">
        <f t="shared" ref="I45:L45" si="20">I46+I52</f>
        <v>5636.5</v>
      </c>
      <c r="J45" s="6">
        <f t="shared" si="20"/>
        <v>610</v>
      </c>
      <c r="K45" s="6">
        <f t="shared" si="20"/>
        <v>0</v>
      </c>
      <c r="L45" s="6">
        <f t="shared" si="20"/>
        <v>0</v>
      </c>
      <c r="M45" s="6">
        <f t="shared" ref="M45" si="21">M46+M52</f>
        <v>6514</v>
      </c>
    </row>
    <row r="46" spans="1:13" ht="30">
      <c r="A46" s="4" t="s">
        <v>140</v>
      </c>
      <c r="B46" s="5" t="s">
        <v>1</v>
      </c>
      <c r="C46" s="5" t="s">
        <v>9</v>
      </c>
      <c r="D46" s="5" t="s">
        <v>1</v>
      </c>
      <c r="E46" s="5" t="s">
        <v>60</v>
      </c>
      <c r="F46" s="5"/>
      <c r="G46" s="5"/>
      <c r="H46" s="5"/>
      <c r="I46" s="6">
        <f t="shared" ref="I46:M46" si="22">I47</f>
        <v>4870</v>
      </c>
      <c r="J46" s="6">
        <f t="shared" si="22"/>
        <v>610</v>
      </c>
      <c r="K46" s="6">
        <f t="shared" si="22"/>
        <v>0</v>
      </c>
      <c r="L46" s="6">
        <f t="shared" si="22"/>
        <v>0</v>
      </c>
      <c r="M46" s="6">
        <f t="shared" si="22"/>
        <v>5750</v>
      </c>
    </row>
    <row r="47" spans="1:13" ht="30">
      <c r="A47" s="4" t="s">
        <v>57</v>
      </c>
      <c r="B47" s="5" t="s">
        <v>1</v>
      </c>
      <c r="C47" s="5" t="s">
        <v>9</v>
      </c>
      <c r="D47" s="5" t="s">
        <v>1</v>
      </c>
      <c r="E47" s="5" t="s">
        <v>58</v>
      </c>
      <c r="F47" s="5"/>
      <c r="G47" s="5"/>
      <c r="H47" s="5"/>
      <c r="I47" s="6">
        <f t="shared" ref="I47:L47" si="23">I48+I49+I50+I51</f>
        <v>4870</v>
      </c>
      <c r="J47" s="6">
        <f t="shared" si="23"/>
        <v>610</v>
      </c>
      <c r="K47" s="6">
        <f t="shared" si="23"/>
        <v>0</v>
      </c>
      <c r="L47" s="6">
        <f t="shared" si="23"/>
        <v>0</v>
      </c>
      <c r="M47" s="6">
        <f t="shared" ref="M47" si="24">SUM(M48:M51)</f>
        <v>5750</v>
      </c>
    </row>
    <row r="48" spans="1:13" ht="90">
      <c r="A48" s="25" t="s">
        <v>294</v>
      </c>
      <c r="B48" s="5" t="s">
        <v>1</v>
      </c>
      <c r="C48" s="5" t="s">
        <v>9</v>
      </c>
      <c r="D48" s="5" t="s">
        <v>1</v>
      </c>
      <c r="E48" s="5" t="s">
        <v>58</v>
      </c>
      <c r="F48" s="5" t="s">
        <v>295</v>
      </c>
      <c r="G48" s="5" t="s">
        <v>0</v>
      </c>
      <c r="H48" s="5" t="s">
        <v>24</v>
      </c>
      <c r="I48" s="6">
        <v>1670</v>
      </c>
      <c r="J48" s="6"/>
      <c r="K48" s="6"/>
      <c r="L48" s="6"/>
      <c r="M48" s="6">
        <v>1670</v>
      </c>
    </row>
    <row r="49" spans="1:13" ht="45">
      <c r="A49" s="4" t="s">
        <v>77</v>
      </c>
      <c r="B49" s="5" t="s">
        <v>1</v>
      </c>
      <c r="C49" s="5" t="s">
        <v>9</v>
      </c>
      <c r="D49" s="5" t="s">
        <v>1</v>
      </c>
      <c r="E49" s="5" t="s">
        <v>58</v>
      </c>
      <c r="F49" s="5" t="s">
        <v>5</v>
      </c>
      <c r="G49" s="5" t="s">
        <v>0</v>
      </c>
      <c r="H49" s="5" t="s">
        <v>24</v>
      </c>
      <c r="I49" s="6"/>
      <c r="J49" s="6"/>
      <c r="K49" s="6"/>
      <c r="L49" s="6"/>
      <c r="M49" s="6">
        <v>60</v>
      </c>
    </row>
    <row r="50" spans="1:13" ht="45">
      <c r="A50" s="25" t="s">
        <v>296</v>
      </c>
      <c r="B50" s="5" t="s">
        <v>1</v>
      </c>
      <c r="C50" s="5" t="s">
        <v>9</v>
      </c>
      <c r="D50" s="5" t="s">
        <v>1</v>
      </c>
      <c r="E50" s="5" t="s">
        <v>58</v>
      </c>
      <c r="F50" s="5" t="s">
        <v>254</v>
      </c>
      <c r="G50" s="5" t="s">
        <v>0</v>
      </c>
      <c r="H50" s="5" t="s">
        <v>24</v>
      </c>
      <c r="I50" s="6">
        <v>3200</v>
      </c>
      <c r="J50" s="6">
        <v>610</v>
      </c>
      <c r="K50" s="6"/>
      <c r="L50" s="6"/>
      <c r="M50" s="6">
        <v>4000</v>
      </c>
    </row>
    <row r="51" spans="1:13">
      <c r="A51" s="4" t="s">
        <v>104</v>
      </c>
      <c r="B51" s="5" t="s">
        <v>1</v>
      </c>
      <c r="C51" s="5" t="s">
        <v>9</v>
      </c>
      <c r="D51" s="5" t="s">
        <v>1</v>
      </c>
      <c r="E51" s="5" t="s">
        <v>58</v>
      </c>
      <c r="F51" s="5" t="s">
        <v>293</v>
      </c>
      <c r="G51" s="5" t="s">
        <v>0</v>
      </c>
      <c r="H51" s="5" t="s">
        <v>24</v>
      </c>
      <c r="I51" s="6"/>
      <c r="J51" s="6"/>
      <c r="K51" s="6"/>
      <c r="L51" s="6"/>
      <c r="M51" s="6">
        <v>20</v>
      </c>
    </row>
    <row r="52" spans="1:13" ht="45">
      <c r="A52" s="4" t="s">
        <v>63</v>
      </c>
      <c r="B52" s="5" t="s">
        <v>1</v>
      </c>
      <c r="C52" s="5" t="s">
        <v>9</v>
      </c>
      <c r="D52" s="5" t="s">
        <v>7</v>
      </c>
      <c r="E52" s="5" t="s">
        <v>60</v>
      </c>
      <c r="F52" s="5"/>
      <c r="G52" s="5"/>
      <c r="H52" s="5"/>
      <c r="I52" s="6">
        <f t="shared" ref="I52:M52" si="25">I53</f>
        <v>766.5</v>
      </c>
      <c r="J52" s="6">
        <f t="shared" si="25"/>
        <v>0</v>
      </c>
      <c r="K52" s="6">
        <f t="shared" si="25"/>
        <v>0</v>
      </c>
      <c r="L52" s="6">
        <f t="shared" si="25"/>
        <v>0</v>
      </c>
      <c r="M52" s="6">
        <f t="shared" si="25"/>
        <v>764</v>
      </c>
    </row>
    <row r="53" spans="1:13" ht="75">
      <c r="A53" s="4" t="s">
        <v>80</v>
      </c>
      <c r="B53" s="5" t="s">
        <v>1</v>
      </c>
      <c r="C53" s="5" t="s">
        <v>9</v>
      </c>
      <c r="D53" s="5" t="s">
        <v>7</v>
      </c>
      <c r="E53" s="5" t="s">
        <v>76</v>
      </c>
      <c r="F53" s="5"/>
      <c r="G53" s="5"/>
      <c r="H53" s="5"/>
      <c r="I53" s="6">
        <f t="shared" ref="I53:L53" si="26">I54+I55+I56</f>
        <v>766.5</v>
      </c>
      <c r="J53" s="6">
        <f t="shared" si="26"/>
        <v>0</v>
      </c>
      <c r="K53" s="6">
        <f t="shared" si="26"/>
        <v>0</v>
      </c>
      <c r="L53" s="6">
        <f t="shared" si="26"/>
        <v>0</v>
      </c>
      <c r="M53" s="6">
        <f t="shared" ref="M53" si="27">M54+M55+M56</f>
        <v>764</v>
      </c>
    </row>
    <row r="54" spans="1:13" ht="90">
      <c r="A54" s="25" t="s">
        <v>294</v>
      </c>
      <c r="B54" s="5" t="s">
        <v>1</v>
      </c>
      <c r="C54" s="5" t="s">
        <v>9</v>
      </c>
      <c r="D54" s="5" t="s">
        <v>7</v>
      </c>
      <c r="E54" s="5" t="s">
        <v>76</v>
      </c>
      <c r="F54" s="5" t="s">
        <v>295</v>
      </c>
      <c r="G54" s="5" t="s">
        <v>0</v>
      </c>
      <c r="H54" s="5" t="s">
        <v>24</v>
      </c>
      <c r="I54" s="6">
        <v>170</v>
      </c>
      <c r="J54" s="6"/>
      <c r="K54" s="6"/>
      <c r="L54" s="6"/>
      <c r="M54" s="6">
        <v>169.2</v>
      </c>
    </row>
    <row r="55" spans="1:13" ht="30">
      <c r="A55" s="25" t="s">
        <v>289</v>
      </c>
      <c r="B55" s="5" t="s">
        <v>1</v>
      </c>
      <c r="C55" s="5" t="s">
        <v>9</v>
      </c>
      <c r="D55" s="5" t="s">
        <v>7</v>
      </c>
      <c r="E55" s="5" t="s">
        <v>76</v>
      </c>
      <c r="F55" s="5" t="s">
        <v>290</v>
      </c>
      <c r="G55" s="5" t="s">
        <v>0</v>
      </c>
      <c r="H55" s="5" t="s">
        <v>24</v>
      </c>
      <c r="I55" s="6">
        <v>65</v>
      </c>
      <c r="J55" s="6"/>
      <c r="K55" s="6"/>
      <c r="L55" s="6"/>
      <c r="M55" s="6">
        <v>64.7</v>
      </c>
    </row>
    <row r="56" spans="1:13" ht="45">
      <c r="A56" s="25" t="s">
        <v>296</v>
      </c>
      <c r="B56" s="5" t="s">
        <v>1</v>
      </c>
      <c r="C56" s="5" t="s">
        <v>9</v>
      </c>
      <c r="D56" s="5" t="s">
        <v>7</v>
      </c>
      <c r="E56" s="5" t="s">
        <v>76</v>
      </c>
      <c r="F56" s="5" t="s">
        <v>254</v>
      </c>
      <c r="G56" s="5" t="s">
        <v>0</v>
      </c>
      <c r="H56" s="5" t="s">
        <v>24</v>
      </c>
      <c r="I56" s="6">
        <v>531.5</v>
      </c>
      <c r="J56" s="6"/>
      <c r="K56" s="6"/>
      <c r="L56" s="6"/>
      <c r="M56" s="6">
        <v>530.1</v>
      </c>
    </row>
    <row r="57" spans="1:13" ht="30">
      <c r="A57" s="4" t="s">
        <v>81</v>
      </c>
      <c r="B57" s="5" t="s">
        <v>1</v>
      </c>
      <c r="C57" s="5" t="s">
        <v>17</v>
      </c>
      <c r="D57" s="5" t="s">
        <v>55</v>
      </c>
      <c r="E57" s="5" t="s">
        <v>60</v>
      </c>
      <c r="F57" s="5"/>
      <c r="G57" s="5"/>
      <c r="H57" s="5"/>
      <c r="I57" s="6">
        <f>I58</f>
        <v>2018.3</v>
      </c>
      <c r="J57" s="6" t="e">
        <f t="shared" ref="J57:L57" si="28">J58</f>
        <v>#REF!</v>
      </c>
      <c r="K57" s="6" t="e">
        <f t="shared" si="28"/>
        <v>#REF!</v>
      </c>
      <c r="L57" s="6" t="e">
        <f t="shared" si="28"/>
        <v>#REF!</v>
      </c>
      <c r="M57" s="6">
        <f t="shared" ref="M57" si="29">M58</f>
        <v>1657.6</v>
      </c>
    </row>
    <row r="58" spans="1:13" ht="30">
      <c r="A58" s="4" t="s">
        <v>66</v>
      </c>
      <c r="B58" s="5" t="s">
        <v>1</v>
      </c>
      <c r="C58" s="5" t="s">
        <v>17</v>
      </c>
      <c r="D58" s="5" t="s">
        <v>1</v>
      </c>
      <c r="E58" s="5" t="s">
        <v>60</v>
      </c>
      <c r="F58" s="5"/>
      <c r="G58" s="5"/>
      <c r="H58" s="5"/>
      <c r="I58" s="6">
        <f>I59+I62+I65</f>
        <v>2018.3</v>
      </c>
      <c r="J58" s="6" t="e">
        <f>#REF!+J62+J65+J60</f>
        <v>#REF!</v>
      </c>
      <c r="K58" s="6" t="e">
        <f>#REF!+K62+K65+K60</f>
        <v>#REF!</v>
      </c>
      <c r="L58" s="6" t="e">
        <f>#REF!+L62+L65+L60</f>
        <v>#REF!</v>
      </c>
      <c r="M58" s="6">
        <f>M59+M62+M65</f>
        <v>1657.6</v>
      </c>
    </row>
    <row r="59" spans="1:13" ht="45">
      <c r="A59" s="4" t="s">
        <v>310</v>
      </c>
      <c r="B59" s="5" t="s">
        <v>1</v>
      </c>
      <c r="C59" s="5" t="s">
        <v>17</v>
      </c>
      <c r="D59" s="5" t="s">
        <v>1</v>
      </c>
      <c r="E59" s="5" t="s">
        <v>286</v>
      </c>
      <c r="F59" s="5"/>
      <c r="G59" s="5"/>
      <c r="H59" s="5"/>
      <c r="I59" s="6">
        <f>I60+I61</f>
        <v>336</v>
      </c>
      <c r="J59" s="6"/>
      <c r="K59" s="6"/>
      <c r="L59" s="6"/>
      <c r="M59" s="6">
        <f t="shared" ref="M59" si="30">M60+M61</f>
        <v>336</v>
      </c>
    </row>
    <row r="60" spans="1:13" ht="30">
      <c r="A60" s="25" t="s">
        <v>4</v>
      </c>
      <c r="B60" s="5" t="s">
        <v>1</v>
      </c>
      <c r="C60" s="5" t="s">
        <v>17</v>
      </c>
      <c r="D60" s="5" t="s">
        <v>1</v>
      </c>
      <c r="E60" s="5" t="s">
        <v>286</v>
      </c>
      <c r="F60" s="5" t="s">
        <v>5</v>
      </c>
      <c r="G60" s="5" t="s">
        <v>0</v>
      </c>
      <c r="H60" s="5" t="s">
        <v>0</v>
      </c>
      <c r="I60" s="6">
        <v>282.39999999999998</v>
      </c>
      <c r="J60" s="6"/>
      <c r="K60" s="6"/>
      <c r="L60" s="6"/>
      <c r="M60" s="6">
        <v>225</v>
      </c>
    </row>
    <row r="61" spans="1:13" ht="45">
      <c r="A61" s="25" t="s">
        <v>296</v>
      </c>
      <c r="B61" s="5" t="s">
        <v>1</v>
      </c>
      <c r="C61" s="5" t="s">
        <v>17</v>
      </c>
      <c r="D61" s="5" t="s">
        <v>1</v>
      </c>
      <c r="E61" s="5" t="s">
        <v>286</v>
      </c>
      <c r="F61" s="5" t="s">
        <v>254</v>
      </c>
      <c r="G61" s="5" t="s">
        <v>0</v>
      </c>
      <c r="H61" s="5" t="s">
        <v>0</v>
      </c>
      <c r="I61" s="6">
        <v>53.6</v>
      </c>
      <c r="J61" s="6"/>
      <c r="K61" s="6"/>
      <c r="L61" s="6"/>
      <c r="M61" s="6">
        <v>111</v>
      </c>
    </row>
    <row r="62" spans="1:13" ht="45">
      <c r="A62" s="4" t="s">
        <v>300</v>
      </c>
      <c r="B62" s="5" t="s">
        <v>1</v>
      </c>
      <c r="C62" s="5" t="s">
        <v>17</v>
      </c>
      <c r="D62" s="5" t="s">
        <v>1</v>
      </c>
      <c r="E62" s="5" t="s">
        <v>286</v>
      </c>
      <c r="F62" s="5"/>
      <c r="G62" s="5"/>
      <c r="H62" s="5"/>
      <c r="I62" s="6">
        <f>I63+I64</f>
        <v>1646.5</v>
      </c>
      <c r="J62" s="6">
        <f t="shared" ref="J62:L62" si="31">J63+J64</f>
        <v>0</v>
      </c>
      <c r="K62" s="6">
        <f t="shared" si="31"/>
        <v>0</v>
      </c>
      <c r="L62" s="6">
        <f t="shared" si="31"/>
        <v>0</v>
      </c>
      <c r="M62" s="6">
        <f t="shared" ref="M62" si="32">M63+M64</f>
        <v>1289</v>
      </c>
    </row>
    <row r="63" spans="1:13" ht="30">
      <c r="A63" s="25" t="s">
        <v>4</v>
      </c>
      <c r="B63" s="5" t="s">
        <v>1</v>
      </c>
      <c r="C63" s="5" t="s">
        <v>17</v>
      </c>
      <c r="D63" s="5" t="s">
        <v>1</v>
      </c>
      <c r="E63" s="5" t="s">
        <v>286</v>
      </c>
      <c r="F63" s="5" t="s">
        <v>5</v>
      </c>
      <c r="G63" s="5" t="s">
        <v>0</v>
      </c>
      <c r="H63" s="5" t="s">
        <v>0</v>
      </c>
      <c r="I63" s="6">
        <v>1246.0999999999999</v>
      </c>
      <c r="J63" s="6"/>
      <c r="K63" s="6"/>
      <c r="L63" s="6"/>
      <c r="M63" s="6">
        <v>869</v>
      </c>
    </row>
    <row r="64" spans="1:13" ht="45">
      <c r="A64" s="25" t="s">
        <v>296</v>
      </c>
      <c r="B64" s="5" t="s">
        <v>1</v>
      </c>
      <c r="C64" s="5" t="s">
        <v>17</v>
      </c>
      <c r="D64" s="5" t="s">
        <v>1</v>
      </c>
      <c r="E64" s="5" t="s">
        <v>286</v>
      </c>
      <c r="F64" s="5" t="s">
        <v>254</v>
      </c>
      <c r="G64" s="5" t="s">
        <v>0</v>
      </c>
      <c r="H64" s="5" t="s">
        <v>0</v>
      </c>
      <c r="I64" s="6">
        <v>400.4</v>
      </c>
      <c r="J64" s="6"/>
      <c r="K64" s="6"/>
      <c r="L64" s="6"/>
      <c r="M64" s="6">
        <v>420</v>
      </c>
    </row>
    <row r="65" spans="1:13" ht="45">
      <c r="A65" s="4" t="s">
        <v>213</v>
      </c>
      <c r="B65" s="5" t="s">
        <v>1</v>
      </c>
      <c r="C65" s="5" t="s">
        <v>17</v>
      </c>
      <c r="D65" s="5" t="s">
        <v>1</v>
      </c>
      <c r="E65" s="5" t="s">
        <v>86</v>
      </c>
      <c r="F65" s="5"/>
      <c r="G65" s="5"/>
      <c r="H65" s="5"/>
      <c r="I65" s="6">
        <f t="shared" ref="I65:L65" si="33">I66</f>
        <v>35.799999999999997</v>
      </c>
      <c r="J65" s="6">
        <f t="shared" si="33"/>
        <v>0</v>
      </c>
      <c r="K65" s="6" t="e">
        <f>K66+#REF!</f>
        <v>#REF!</v>
      </c>
      <c r="L65" s="6">
        <f t="shared" si="33"/>
        <v>0</v>
      </c>
      <c r="M65" s="6">
        <f>M66</f>
        <v>32.6</v>
      </c>
    </row>
    <row r="66" spans="1:13">
      <c r="A66" s="4" t="s">
        <v>131</v>
      </c>
      <c r="B66" s="5" t="s">
        <v>1</v>
      </c>
      <c r="C66" s="5" t="s">
        <v>17</v>
      </c>
      <c r="D66" s="5" t="s">
        <v>1</v>
      </c>
      <c r="E66" s="5" t="s">
        <v>86</v>
      </c>
      <c r="F66" s="5" t="s">
        <v>5</v>
      </c>
      <c r="G66" s="5" t="s">
        <v>21</v>
      </c>
      <c r="H66" s="5" t="s">
        <v>1</v>
      </c>
      <c r="I66" s="6">
        <v>35.799999999999997</v>
      </c>
      <c r="J66" s="6"/>
      <c r="K66" s="6">
        <v>-35.799999999999997</v>
      </c>
      <c r="L66" s="6"/>
      <c r="M66" s="6">
        <v>32.6</v>
      </c>
    </row>
    <row r="67" spans="1:13" ht="45">
      <c r="A67" s="4" t="s">
        <v>67</v>
      </c>
      <c r="B67" s="5" t="s">
        <v>1</v>
      </c>
      <c r="C67" s="5" t="s">
        <v>18</v>
      </c>
      <c r="D67" s="5" t="s">
        <v>55</v>
      </c>
      <c r="E67" s="5" t="s">
        <v>60</v>
      </c>
      <c r="F67" s="5"/>
      <c r="G67" s="5"/>
      <c r="H67" s="5"/>
      <c r="I67" s="6">
        <f t="shared" ref="I67" si="34">I69</f>
        <v>20</v>
      </c>
      <c r="J67" s="6" t="e">
        <f>J68</f>
        <v>#REF!</v>
      </c>
      <c r="K67" s="6">
        <f t="shared" ref="K67:L67" si="35">K69</f>
        <v>0</v>
      </c>
      <c r="L67" s="6">
        <f t="shared" si="35"/>
        <v>0</v>
      </c>
      <c r="M67" s="6">
        <f>M68</f>
        <v>20</v>
      </c>
    </row>
    <row r="68" spans="1:13" ht="30">
      <c r="A68" s="4" t="s">
        <v>70</v>
      </c>
      <c r="B68" s="5" t="s">
        <v>1</v>
      </c>
      <c r="C68" s="5" t="s">
        <v>18</v>
      </c>
      <c r="D68" s="5" t="s">
        <v>1</v>
      </c>
      <c r="E68" s="5" t="s">
        <v>60</v>
      </c>
      <c r="F68" s="5"/>
      <c r="G68" s="5"/>
      <c r="H68" s="5"/>
      <c r="I68" s="6">
        <f t="shared" ref="I68:M68" si="36">I69</f>
        <v>20</v>
      </c>
      <c r="J68" s="6" t="e">
        <f>J69+#REF!</f>
        <v>#REF!</v>
      </c>
      <c r="K68" s="6">
        <f t="shared" si="36"/>
        <v>0</v>
      </c>
      <c r="L68" s="6">
        <f t="shared" si="36"/>
        <v>0</v>
      </c>
      <c r="M68" s="6">
        <f t="shared" si="36"/>
        <v>20</v>
      </c>
    </row>
    <row r="69" spans="1:13" ht="30">
      <c r="A69" s="25" t="s">
        <v>4</v>
      </c>
      <c r="B69" s="5" t="s">
        <v>1</v>
      </c>
      <c r="C69" s="5" t="s">
        <v>18</v>
      </c>
      <c r="D69" s="5" t="s">
        <v>1</v>
      </c>
      <c r="E69" s="5" t="s">
        <v>71</v>
      </c>
      <c r="F69" s="5" t="s">
        <v>5</v>
      </c>
      <c r="G69" s="5" t="s">
        <v>0</v>
      </c>
      <c r="H69" s="5" t="s">
        <v>0</v>
      </c>
      <c r="I69" s="6">
        <v>20</v>
      </c>
      <c r="J69" s="6">
        <v>-20</v>
      </c>
      <c r="K69" s="6"/>
      <c r="L69" s="6"/>
      <c r="M69" s="6">
        <v>20</v>
      </c>
    </row>
    <row r="70" spans="1:13" ht="30">
      <c r="A70" s="4" t="s">
        <v>69</v>
      </c>
      <c r="B70" s="5" t="s">
        <v>1</v>
      </c>
      <c r="C70" s="5" t="s">
        <v>19</v>
      </c>
      <c r="D70" s="5" t="s">
        <v>55</v>
      </c>
      <c r="E70" s="5" t="s">
        <v>60</v>
      </c>
      <c r="F70" s="5"/>
      <c r="G70" s="5"/>
      <c r="H70" s="5"/>
      <c r="I70" s="6">
        <f t="shared" ref="I70:M71" si="37">I71</f>
        <v>2529</v>
      </c>
      <c r="J70" s="6">
        <f t="shared" si="37"/>
        <v>736.7</v>
      </c>
      <c r="K70" s="6">
        <f t="shared" si="37"/>
        <v>0</v>
      </c>
      <c r="L70" s="6">
        <f t="shared" si="37"/>
        <v>0</v>
      </c>
      <c r="M70" s="6">
        <f t="shared" si="37"/>
        <v>4882</v>
      </c>
    </row>
    <row r="71" spans="1:13" ht="30">
      <c r="A71" s="4" t="s">
        <v>87</v>
      </c>
      <c r="B71" s="5" t="s">
        <v>1</v>
      </c>
      <c r="C71" s="5" t="s">
        <v>19</v>
      </c>
      <c r="D71" s="5" t="s">
        <v>1</v>
      </c>
      <c r="E71" s="5" t="s">
        <v>60</v>
      </c>
      <c r="F71" s="5"/>
      <c r="G71" s="5"/>
      <c r="H71" s="5"/>
      <c r="I71" s="6">
        <f t="shared" si="37"/>
        <v>2529</v>
      </c>
      <c r="J71" s="6">
        <f t="shared" si="37"/>
        <v>736.7</v>
      </c>
      <c r="K71" s="6">
        <f t="shared" si="37"/>
        <v>0</v>
      </c>
      <c r="L71" s="6">
        <f t="shared" si="37"/>
        <v>0</v>
      </c>
      <c r="M71" s="6">
        <f t="shared" ref="M71" si="38">M72+M74</f>
        <v>4882</v>
      </c>
    </row>
    <row r="72" spans="1:13" ht="45">
      <c r="A72" s="4" t="s">
        <v>136</v>
      </c>
      <c r="B72" s="5" t="s">
        <v>1</v>
      </c>
      <c r="C72" s="5" t="s">
        <v>19</v>
      </c>
      <c r="D72" s="5" t="s">
        <v>1</v>
      </c>
      <c r="E72" s="5" t="s">
        <v>72</v>
      </c>
      <c r="F72" s="5"/>
      <c r="G72" s="5"/>
      <c r="H72" s="5"/>
      <c r="I72" s="6">
        <f t="shared" ref="I72:L72" si="39">I73+I74</f>
        <v>2529</v>
      </c>
      <c r="J72" s="6">
        <f t="shared" si="39"/>
        <v>736.7</v>
      </c>
      <c r="K72" s="6">
        <f t="shared" si="39"/>
        <v>0</v>
      </c>
      <c r="L72" s="6">
        <f t="shared" si="39"/>
        <v>0</v>
      </c>
      <c r="M72" s="6">
        <f t="shared" ref="M72" si="40">M73</f>
        <v>4589.3</v>
      </c>
    </row>
    <row r="73" spans="1:13" ht="90">
      <c r="A73" s="25" t="s">
        <v>294</v>
      </c>
      <c r="B73" s="5" t="s">
        <v>1</v>
      </c>
      <c r="C73" s="5" t="s">
        <v>19</v>
      </c>
      <c r="D73" s="5" t="s">
        <v>1</v>
      </c>
      <c r="E73" s="5" t="s">
        <v>72</v>
      </c>
      <c r="F73" s="5" t="s">
        <v>295</v>
      </c>
      <c r="G73" s="5" t="s">
        <v>0</v>
      </c>
      <c r="H73" s="5" t="s">
        <v>11</v>
      </c>
      <c r="I73" s="6">
        <v>2324</v>
      </c>
      <c r="J73" s="6">
        <v>736.7</v>
      </c>
      <c r="K73" s="6"/>
      <c r="L73" s="6"/>
      <c r="M73" s="6">
        <v>4589.3</v>
      </c>
    </row>
    <row r="74" spans="1:13" ht="30">
      <c r="A74" s="4" t="s">
        <v>68</v>
      </c>
      <c r="B74" s="5" t="s">
        <v>1</v>
      </c>
      <c r="C74" s="5" t="s">
        <v>19</v>
      </c>
      <c r="D74" s="5" t="s">
        <v>1</v>
      </c>
      <c r="E74" s="5" t="s">
        <v>58</v>
      </c>
      <c r="F74" s="5"/>
      <c r="G74" s="5"/>
      <c r="H74" s="5"/>
      <c r="I74" s="6">
        <f t="shared" ref="I74:M74" si="41">SUM(I75:I76)</f>
        <v>205</v>
      </c>
      <c r="J74" s="6">
        <f t="shared" si="41"/>
        <v>0</v>
      </c>
      <c r="K74" s="6">
        <f t="shared" si="41"/>
        <v>0</v>
      </c>
      <c r="L74" s="6">
        <f t="shared" si="41"/>
        <v>0</v>
      </c>
      <c r="M74" s="6">
        <f t="shared" si="41"/>
        <v>292.7</v>
      </c>
    </row>
    <row r="75" spans="1:13" ht="30">
      <c r="A75" s="25" t="s">
        <v>4</v>
      </c>
      <c r="B75" s="5" t="s">
        <v>1</v>
      </c>
      <c r="C75" s="5" t="s">
        <v>19</v>
      </c>
      <c r="D75" s="5" t="s">
        <v>1</v>
      </c>
      <c r="E75" s="5" t="s">
        <v>58</v>
      </c>
      <c r="F75" s="5" t="s">
        <v>5</v>
      </c>
      <c r="G75" s="5" t="s">
        <v>0</v>
      </c>
      <c r="H75" s="5" t="s">
        <v>11</v>
      </c>
      <c r="I75" s="6">
        <v>201</v>
      </c>
      <c r="J75" s="6"/>
      <c r="K75" s="6"/>
      <c r="L75" s="6"/>
      <c r="M75" s="6">
        <v>288.7</v>
      </c>
    </row>
    <row r="76" spans="1:13">
      <c r="A76" s="25" t="s">
        <v>6</v>
      </c>
      <c r="B76" s="5" t="s">
        <v>1</v>
      </c>
      <c r="C76" s="5" t="s">
        <v>19</v>
      </c>
      <c r="D76" s="5" t="s">
        <v>1</v>
      </c>
      <c r="E76" s="5" t="s">
        <v>58</v>
      </c>
      <c r="F76" s="5" t="s">
        <v>293</v>
      </c>
      <c r="G76" s="5" t="s">
        <v>0</v>
      </c>
      <c r="H76" s="5" t="s">
        <v>11</v>
      </c>
      <c r="I76" s="6">
        <v>4</v>
      </c>
      <c r="J76" s="6"/>
      <c r="K76" s="6"/>
      <c r="L76" s="6"/>
      <c r="M76" s="6">
        <v>4</v>
      </c>
    </row>
    <row r="77" spans="1:13" ht="30">
      <c r="A77" s="4" t="s">
        <v>137</v>
      </c>
      <c r="B77" s="5" t="s">
        <v>1</v>
      </c>
      <c r="C77" s="5" t="s">
        <v>52</v>
      </c>
      <c r="D77" s="5" t="s">
        <v>55</v>
      </c>
      <c r="E77" s="5" t="s">
        <v>60</v>
      </c>
      <c r="F77" s="5"/>
      <c r="G77" s="5"/>
      <c r="H77" s="5"/>
      <c r="I77" s="6">
        <f t="shared" ref="I77:M78" si="42">I78</f>
        <v>200</v>
      </c>
      <c r="J77" s="6">
        <f t="shared" si="42"/>
        <v>0</v>
      </c>
      <c r="K77" s="6">
        <f t="shared" si="42"/>
        <v>0</v>
      </c>
      <c r="L77" s="6">
        <f t="shared" si="42"/>
        <v>0</v>
      </c>
      <c r="M77" s="6">
        <f t="shared" si="42"/>
        <v>150</v>
      </c>
    </row>
    <row r="78" spans="1:13" ht="60">
      <c r="A78" s="4" t="s">
        <v>138</v>
      </c>
      <c r="B78" s="5" t="s">
        <v>1</v>
      </c>
      <c r="C78" s="5" t="s">
        <v>52</v>
      </c>
      <c r="D78" s="5" t="s">
        <v>1</v>
      </c>
      <c r="E78" s="5" t="s">
        <v>60</v>
      </c>
      <c r="F78" s="5"/>
      <c r="G78" s="5"/>
      <c r="H78" s="5"/>
      <c r="I78" s="6">
        <f t="shared" si="42"/>
        <v>200</v>
      </c>
      <c r="J78" s="6">
        <f t="shared" si="42"/>
        <v>0</v>
      </c>
      <c r="K78" s="6">
        <f t="shared" si="42"/>
        <v>0</v>
      </c>
      <c r="L78" s="6">
        <f t="shared" si="42"/>
        <v>0</v>
      </c>
      <c r="M78" s="6">
        <f t="shared" si="42"/>
        <v>150</v>
      </c>
    </row>
    <row r="79" spans="1:13" ht="30">
      <c r="A79" s="25" t="s">
        <v>4</v>
      </c>
      <c r="B79" s="5" t="s">
        <v>1</v>
      </c>
      <c r="C79" s="5" t="s">
        <v>52</v>
      </c>
      <c r="D79" s="5" t="s">
        <v>1</v>
      </c>
      <c r="E79" s="5" t="s">
        <v>58</v>
      </c>
      <c r="F79" s="5" t="s">
        <v>5</v>
      </c>
      <c r="G79" s="5" t="s">
        <v>0</v>
      </c>
      <c r="H79" s="5" t="s">
        <v>7</v>
      </c>
      <c r="I79" s="6">
        <v>200</v>
      </c>
      <c r="J79" s="6"/>
      <c r="K79" s="6"/>
      <c r="L79" s="6"/>
      <c r="M79" s="6">
        <v>150</v>
      </c>
    </row>
    <row r="80" spans="1:13" ht="47.25">
      <c r="A80" s="1" t="s">
        <v>38</v>
      </c>
      <c r="B80" s="2" t="s">
        <v>7</v>
      </c>
      <c r="C80" s="2" t="s">
        <v>2</v>
      </c>
      <c r="D80" s="2" t="s">
        <v>55</v>
      </c>
      <c r="E80" s="2" t="s">
        <v>60</v>
      </c>
      <c r="F80" s="2"/>
      <c r="G80" s="2"/>
      <c r="H80" s="2"/>
      <c r="I80" s="3" t="e">
        <f>I81+I88+I91+I100+I107</f>
        <v>#REF!</v>
      </c>
      <c r="J80" s="3" t="e">
        <f>J81+J88+J91+J100+J107+#REF!</f>
        <v>#REF!</v>
      </c>
      <c r="K80" s="3" t="e">
        <f>K81+K88+K91+K100+K107</f>
        <v>#REF!</v>
      </c>
      <c r="L80" s="3" t="e">
        <f>L81+L88+L91+L100+L107</f>
        <v>#REF!</v>
      </c>
      <c r="M80" s="3">
        <f>M81+M88+M91+M100+M107</f>
        <v>32575.9</v>
      </c>
    </row>
    <row r="81" spans="1:13" s="20" customFormat="1" ht="30">
      <c r="A81" s="4" t="s">
        <v>91</v>
      </c>
      <c r="B81" s="5" t="s">
        <v>7</v>
      </c>
      <c r="C81" s="5" t="s">
        <v>17</v>
      </c>
      <c r="D81" s="5" t="s">
        <v>55</v>
      </c>
      <c r="E81" s="5" t="s">
        <v>60</v>
      </c>
      <c r="F81" s="5"/>
      <c r="G81" s="5"/>
      <c r="H81" s="5"/>
      <c r="I81" s="6">
        <f t="shared" ref="I81:M81" si="43">I82+I85</f>
        <v>5032.7</v>
      </c>
      <c r="J81" s="6">
        <f t="shared" si="43"/>
        <v>800</v>
      </c>
      <c r="K81" s="6">
        <f t="shared" si="43"/>
        <v>0</v>
      </c>
      <c r="L81" s="6">
        <f t="shared" si="43"/>
        <v>0</v>
      </c>
      <c r="M81" s="6">
        <f t="shared" si="43"/>
        <v>6042.7</v>
      </c>
    </row>
    <row r="82" spans="1:13" s="20" customFormat="1" ht="45">
      <c r="A82" s="4" t="s">
        <v>199</v>
      </c>
      <c r="B82" s="5" t="s">
        <v>7</v>
      </c>
      <c r="C82" s="5" t="s">
        <v>17</v>
      </c>
      <c r="D82" s="5" t="s">
        <v>1</v>
      </c>
      <c r="E82" s="5" t="s">
        <v>60</v>
      </c>
      <c r="F82" s="5"/>
      <c r="G82" s="5"/>
      <c r="H82" s="5"/>
      <c r="I82" s="6">
        <f t="shared" ref="I82:M83" si="44">I83</f>
        <v>4290</v>
      </c>
      <c r="J82" s="6">
        <f t="shared" si="44"/>
        <v>800</v>
      </c>
      <c r="K82" s="6">
        <f t="shared" si="44"/>
        <v>0</v>
      </c>
      <c r="L82" s="6">
        <f t="shared" si="44"/>
        <v>0</v>
      </c>
      <c r="M82" s="6">
        <f t="shared" si="44"/>
        <v>5300</v>
      </c>
    </row>
    <row r="83" spans="1:13" s="20" customFormat="1" ht="30">
      <c r="A83" s="4" t="s">
        <v>57</v>
      </c>
      <c r="B83" s="5" t="s">
        <v>7</v>
      </c>
      <c r="C83" s="5" t="s">
        <v>17</v>
      </c>
      <c r="D83" s="5" t="s">
        <v>1</v>
      </c>
      <c r="E83" s="5" t="s">
        <v>58</v>
      </c>
      <c r="F83" s="5"/>
      <c r="G83" s="5"/>
      <c r="H83" s="5"/>
      <c r="I83" s="6">
        <f t="shared" si="44"/>
        <v>4290</v>
      </c>
      <c r="J83" s="6">
        <f t="shared" si="44"/>
        <v>800</v>
      </c>
      <c r="K83" s="6">
        <f t="shared" si="44"/>
        <v>0</v>
      </c>
      <c r="L83" s="6">
        <f t="shared" si="44"/>
        <v>0</v>
      </c>
      <c r="M83" s="6">
        <f t="shared" si="44"/>
        <v>5300</v>
      </c>
    </row>
    <row r="84" spans="1:13" s="20" customFormat="1" ht="45">
      <c r="A84" s="25" t="s">
        <v>296</v>
      </c>
      <c r="B84" s="5" t="s">
        <v>7</v>
      </c>
      <c r="C84" s="5" t="s">
        <v>17</v>
      </c>
      <c r="D84" s="5" t="s">
        <v>1</v>
      </c>
      <c r="E84" s="5" t="s">
        <v>58</v>
      </c>
      <c r="F84" s="5" t="s">
        <v>254</v>
      </c>
      <c r="G84" s="5" t="s">
        <v>0</v>
      </c>
      <c r="H84" s="5" t="s">
        <v>7</v>
      </c>
      <c r="I84" s="6">
        <v>4290</v>
      </c>
      <c r="J84" s="6">
        <v>800</v>
      </c>
      <c r="K84" s="6"/>
      <c r="L84" s="6"/>
      <c r="M84" s="6">
        <v>5300</v>
      </c>
    </row>
    <row r="85" spans="1:13" s="20" customFormat="1" ht="45">
      <c r="A85" s="4" t="s">
        <v>63</v>
      </c>
      <c r="B85" s="5" t="s">
        <v>7</v>
      </c>
      <c r="C85" s="5" t="s">
        <v>17</v>
      </c>
      <c r="D85" s="5" t="s">
        <v>7</v>
      </c>
      <c r="E85" s="5" t="s">
        <v>60</v>
      </c>
      <c r="F85" s="5"/>
      <c r="G85" s="5"/>
      <c r="H85" s="5"/>
      <c r="I85" s="6">
        <f t="shared" ref="I85:M86" si="45">I86</f>
        <v>742.7</v>
      </c>
      <c r="J85" s="6">
        <f t="shared" si="45"/>
        <v>0</v>
      </c>
      <c r="K85" s="6">
        <f t="shared" si="45"/>
        <v>0</v>
      </c>
      <c r="L85" s="6">
        <f t="shared" si="45"/>
        <v>0</v>
      </c>
      <c r="M85" s="6">
        <f t="shared" si="45"/>
        <v>742.7</v>
      </c>
    </row>
    <row r="86" spans="1:13" s="20" customFormat="1" ht="75">
      <c r="A86" s="4" t="s">
        <v>80</v>
      </c>
      <c r="B86" s="5" t="s">
        <v>7</v>
      </c>
      <c r="C86" s="5" t="s">
        <v>17</v>
      </c>
      <c r="D86" s="5" t="s">
        <v>7</v>
      </c>
      <c r="E86" s="5" t="s">
        <v>76</v>
      </c>
      <c r="F86" s="5"/>
      <c r="G86" s="5"/>
      <c r="H86" s="5"/>
      <c r="I86" s="6">
        <f t="shared" si="45"/>
        <v>742.7</v>
      </c>
      <c r="J86" s="6">
        <f t="shared" si="45"/>
        <v>0</v>
      </c>
      <c r="K86" s="6">
        <f t="shared" si="45"/>
        <v>0</v>
      </c>
      <c r="L86" s="6">
        <f t="shared" si="45"/>
        <v>0</v>
      </c>
      <c r="M86" s="6">
        <f t="shared" si="45"/>
        <v>742.7</v>
      </c>
    </row>
    <row r="87" spans="1:13" s="20" customFormat="1" ht="45">
      <c r="A87" s="25" t="s">
        <v>296</v>
      </c>
      <c r="B87" s="5" t="s">
        <v>7</v>
      </c>
      <c r="C87" s="5" t="s">
        <v>17</v>
      </c>
      <c r="D87" s="5" t="s">
        <v>7</v>
      </c>
      <c r="E87" s="5" t="s">
        <v>76</v>
      </c>
      <c r="F87" s="5" t="s">
        <v>254</v>
      </c>
      <c r="G87" s="5" t="s">
        <v>0</v>
      </c>
      <c r="H87" s="5" t="s">
        <v>24</v>
      </c>
      <c r="I87" s="6">
        <v>742.7</v>
      </c>
      <c r="J87" s="6"/>
      <c r="K87" s="6"/>
      <c r="L87" s="6"/>
      <c r="M87" s="6">
        <v>742.7</v>
      </c>
    </row>
    <row r="88" spans="1:13" s="20" customFormat="1" ht="30">
      <c r="A88" s="4" t="s">
        <v>133</v>
      </c>
      <c r="B88" s="5" t="s">
        <v>7</v>
      </c>
      <c r="C88" s="5" t="s">
        <v>18</v>
      </c>
      <c r="D88" s="5" t="s">
        <v>55</v>
      </c>
      <c r="E88" s="5" t="s">
        <v>60</v>
      </c>
      <c r="F88" s="5"/>
      <c r="G88" s="5"/>
      <c r="H88" s="5"/>
      <c r="I88" s="6">
        <f t="shared" ref="I88:M89" si="46">I89</f>
        <v>300</v>
      </c>
      <c r="J88" s="6" t="e">
        <f t="shared" si="46"/>
        <v>#REF!</v>
      </c>
      <c r="K88" s="6">
        <f t="shared" si="46"/>
        <v>0</v>
      </c>
      <c r="L88" s="6">
        <f t="shared" si="46"/>
        <v>0</v>
      </c>
      <c r="M88" s="6">
        <f t="shared" si="46"/>
        <v>350</v>
      </c>
    </row>
    <row r="89" spans="1:13" s="20" customFormat="1" ht="30">
      <c r="A89" s="4" t="s">
        <v>139</v>
      </c>
      <c r="B89" s="5" t="s">
        <v>7</v>
      </c>
      <c r="C89" s="5" t="s">
        <v>18</v>
      </c>
      <c r="D89" s="5" t="s">
        <v>1</v>
      </c>
      <c r="E89" s="5" t="s">
        <v>60</v>
      </c>
      <c r="F89" s="5"/>
      <c r="G89" s="5"/>
      <c r="H89" s="5"/>
      <c r="I89" s="6">
        <f t="shared" si="46"/>
        <v>300</v>
      </c>
      <c r="J89" s="6" t="e">
        <f>J90+#REF!</f>
        <v>#REF!</v>
      </c>
      <c r="K89" s="6">
        <f t="shared" si="46"/>
        <v>0</v>
      </c>
      <c r="L89" s="6">
        <f t="shared" si="46"/>
        <v>0</v>
      </c>
      <c r="M89" s="6">
        <f>M90</f>
        <v>350</v>
      </c>
    </row>
    <row r="90" spans="1:13" s="20" customFormat="1" ht="30">
      <c r="A90" s="25" t="s">
        <v>4</v>
      </c>
      <c r="B90" s="5" t="s">
        <v>7</v>
      </c>
      <c r="C90" s="5" t="s">
        <v>18</v>
      </c>
      <c r="D90" s="5" t="s">
        <v>1</v>
      </c>
      <c r="E90" s="5" t="s">
        <v>98</v>
      </c>
      <c r="F90" s="5" t="s">
        <v>5</v>
      </c>
      <c r="G90" s="5" t="s">
        <v>22</v>
      </c>
      <c r="H90" s="5" t="s">
        <v>1</v>
      </c>
      <c r="I90" s="6">
        <v>300</v>
      </c>
      <c r="J90" s="6">
        <v>-170</v>
      </c>
      <c r="K90" s="6"/>
      <c r="L90" s="6"/>
      <c r="M90" s="6">
        <v>350</v>
      </c>
    </row>
    <row r="91" spans="1:13" s="20" customFormat="1" ht="45">
      <c r="A91" s="4" t="s">
        <v>92</v>
      </c>
      <c r="B91" s="5" t="s">
        <v>7</v>
      </c>
      <c r="C91" s="5" t="s">
        <v>19</v>
      </c>
      <c r="D91" s="5" t="s">
        <v>55</v>
      </c>
      <c r="E91" s="5" t="s">
        <v>60</v>
      </c>
      <c r="F91" s="5"/>
      <c r="G91" s="5"/>
      <c r="H91" s="5"/>
      <c r="I91" s="6" t="e">
        <f>I92+#REF!</f>
        <v>#REF!</v>
      </c>
      <c r="J91" s="6" t="e">
        <f>J92+#REF!</f>
        <v>#REF!</v>
      </c>
      <c r="K91" s="6" t="e">
        <f>K92+#REF!</f>
        <v>#REF!</v>
      </c>
      <c r="L91" s="6" t="e">
        <f>L92+#REF!</f>
        <v>#REF!</v>
      </c>
      <c r="M91" s="6">
        <f>M92+M95</f>
        <v>4268</v>
      </c>
    </row>
    <row r="92" spans="1:13" s="20" customFormat="1" ht="30">
      <c r="A92" s="4" t="s">
        <v>88</v>
      </c>
      <c r="B92" s="5" t="s">
        <v>7</v>
      </c>
      <c r="C92" s="5" t="s">
        <v>19</v>
      </c>
      <c r="D92" s="5" t="s">
        <v>1</v>
      </c>
      <c r="E92" s="5" t="s">
        <v>60</v>
      </c>
      <c r="F92" s="5"/>
      <c r="G92" s="5"/>
      <c r="H92" s="5"/>
      <c r="I92" s="6">
        <f t="shared" ref="I92:M93" si="47">I93</f>
        <v>2719.1</v>
      </c>
      <c r="J92" s="6">
        <f t="shared" si="47"/>
        <v>627</v>
      </c>
      <c r="K92" s="6">
        <f t="shared" si="47"/>
        <v>0</v>
      </c>
      <c r="L92" s="6">
        <f t="shared" si="47"/>
        <v>0</v>
      </c>
      <c r="M92" s="6">
        <f t="shared" si="47"/>
        <v>3214</v>
      </c>
    </row>
    <row r="93" spans="1:13" s="20" customFormat="1" ht="30">
      <c r="A93" s="4" t="s">
        <v>57</v>
      </c>
      <c r="B93" s="5" t="s">
        <v>7</v>
      </c>
      <c r="C93" s="5" t="s">
        <v>19</v>
      </c>
      <c r="D93" s="5" t="s">
        <v>1</v>
      </c>
      <c r="E93" s="5" t="s">
        <v>58</v>
      </c>
      <c r="F93" s="5"/>
      <c r="G93" s="5"/>
      <c r="H93" s="5"/>
      <c r="I93" s="6">
        <f t="shared" si="47"/>
        <v>2719.1</v>
      </c>
      <c r="J93" s="6">
        <f t="shared" si="47"/>
        <v>627</v>
      </c>
      <c r="K93" s="6">
        <f t="shared" si="47"/>
        <v>0</v>
      </c>
      <c r="L93" s="6">
        <f t="shared" si="47"/>
        <v>0</v>
      </c>
      <c r="M93" s="6">
        <f t="shared" si="47"/>
        <v>3214</v>
      </c>
    </row>
    <row r="94" spans="1:13" s="20" customFormat="1" ht="45">
      <c r="A94" s="25" t="s">
        <v>296</v>
      </c>
      <c r="B94" s="5" t="s">
        <v>7</v>
      </c>
      <c r="C94" s="5" t="s">
        <v>19</v>
      </c>
      <c r="D94" s="5" t="s">
        <v>1</v>
      </c>
      <c r="E94" s="5" t="s">
        <v>58</v>
      </c>
      <c r="F94" s="5" t="s">
        <v>254</v>
      </c>
      <c r="G94" s="5" t="s">
        <v>22</v>
      </c>
      <c r="H94" s="5" t="s">
        <v>1</v>
      </c>
      <c r="I94" s="6">
        <v>2719.1</v>
      </c>
      <c r="J94" s="6">
        <v>627</v>
      </c>
      <c r="K94" s="6"/>
      <c r="L94" s="6"/>
      <c r="M94" s="6">
        <v>3214</v>
      </c>
    </row>
    <row r="95" spans="1:13" s="20" customFormat="1" ht="43.5" customHeight="1">
      <c r="A95" s="4" t="s">
        <v>205</v>
      </c>
      <c r="B95" s="5" t="s">
        <v>7</v>
      </c>
      <c r="C95" s="5" t="s">
        <v>19</v>
      </c>
      <c r="D95" s="5" t="s">
        <v>7</v>
      </c>
      <c r="E95" s="5" t="s">
        <v>60</v>
      </c>
      <c r="F95" s="5"/>
      <c r="G95" s="5"/>
      <c r="H95" s="5"/>
      <c r="I95" s="6" t="e">
        <f>I96+I101</f>
        <v>#REF!</v>
      </c>
      <c r="J95" s="6" t="e">
        <f>J96+J101</f>
        <v>#REF!</v>
      </c>
      <c r="K95" s="6" t="e">
        <f>K96+K101</f>
        <v>#REF!</v>
      </c>
      <c r="L95" s="6" t="e">
        <f>L96+L101</f>
        <v>#REF!</v>
      </c>
      <c r="M95" s="6">
        <f>M96+M98</f>
        <v>1054</v>
      </c>
    </row>
    <row r="96" spans="1:13" s="20" customFormat="1" ht="105">
      <c r="A96" s="4" t="s">
        <v>82</v>
      </c>
      <c r="B96" s="5" t="s">
        <v>7</v>
      </c>
      <c r="C96" s="5" t="s">
        <v>19</v>
      </c>
      <c r="D96" s="5" t="s">
        <v>7</v>
      </c>
      <c r="E96" s="5" t="s">
        <v>97</v>
      </c>
      <c r="F96" s="5"/>
      <c r="G96" s="5"/>
      <c r="H96" s="5"/>
      <c r="I96" s="6" t="e">
        <f t="shared" ref="I96:L96" si="48">I100</f>
        <v>#REF!</v>
      </c>
      <c r="J96" s="6" t="e">
        <f t="shared" si="48"/>
        <v>#REF!</v>
      </c>
      <c r="K96" s="6" t="e">
        <f t="shared" si="48"/>
        <v>#REF!</v>
      </c>
      <c r="L96" s="6" t="e">
        <f t="shared" si="48"/>
        <v>#REF!</v>
      </c>
      <c r="M96" s="6">
        <f t="shared" ref="M96" si="49">M97</f>
        <v>992.6</v>
      </c>
    </row>
    <row r="97" spans="1:13" s="20" customFormat="1" ht="45">
      <c r="A97" s="25" t="s">
        <v>296</v>
      </c>
      <c r="B97" s="5" t="s">
        <v>7</v>
      </c>
      <c r="C97" s="5" t="s">
        <v>19</v>
      </c>
      <c r="D97" s="5" t="s">
        <v>7</v>
      </c>
      <c r="E97" s="5" t="s">
        <v>97</v>
      </c>
      <c r="F97" s="5" t="s">
        <v>254</v>
      </c>
      <c r="G97" s="5" t="s">
        <v>22</v>
      </c>
      <c r="H97" s="5" t="s">
        <v>1</v>
      </c>
      <c r="I97" s="6">
        <v>930</v>
      </c>
      <c r="J97" s="6"/>
      <c r="K97" s="6"/>
      <c r="L97" s="6"/>
      <c r="M97" s="6">
        <v>992.6</v>
      </c>
    </row>
    <row r="98" spans="1:13" s="20" customFormat="1" ht="45">
      <c r="A98" s="4" t="s">
        <v>227</v>
      </c>
      <c r="B98" s="5" t="s">
        <v>7</v>
      </c>
      <c r="C98" s="5" t="s">
        <v>19</v>
      </c>
      <c r="D98" s="5" t="s">
        <v>7</v>
      </c>
      <c r="E98" s="5" t="s">
        <v>228</v>
      </c>
      <c r="F98" s="5"/>
      <c r="G98" s="5"/>
      <c r="H98" s="5"/>
      <c r="I98" s="6">
        <f t="shared" ref="I98:M98" si="50">I99</f>
        <v>59</v>
      </c>
      <c r="J98" s="6">
        <f t="shared" si="50"/>
        <v>0</v>
      </c>
      <c r="K98" s="6">
        <f t="shared" si="50"/>
        <v>0</v>
      </c>
      <c r="L98" s="6">
        <f t="shared" si="50"/>
        <v>0</v>
      </c>
      <c r="M98" s="6">
        <f t="shared" si="50"/>
        <v>61.4</v>
      </c>
    </row>
    <row r="99" spans="1:13" s="20" customFormat="1" ht="45">
      <c r="A99" s="25" t="s">
        <v>296</v>
      </c>
      <c r="B99" s="5" t="s">
        <v>7</v>
      </c>
      <c r="C99" s="5" t="s">
        <v>19</v>
      </c>
      <c r="D99" s="5" t="s">
        <v>7</v>
      </c>
      <c r="E99" s="5" t="s">
        <v>228</v>
      </c>
      <c r="F99" s="5" t="s">
        <v>254</v>
      </c>
      <c r="G99" s="5" t="s">
        <v>22</v>
      </c>
      <c r="H99" s="5" t="s">
        <v>1</v>
      </c>
      <c r="I99" s="6">
        <v>59</v>
      </c>
      <c r="J99" s="6"/>
      <c r="K99" s="6"/>
      <c r="L99" s="6"/>
      <c r="M99" s="6">
        <v>61.4</v>
      </c>
    </row>
    <row r="100" spans="1:13" s="20" customFormat="1" ht="30">
      <c r="A100" s="4" t="s">
        <v>130</v>
      </c>
      <c r="B100" s="5" t="s">
        <v>7</v>
      </c>
      <c r="C100" s="5" t="s">
        <v>52</v>
      </c>
      <c r="D100" s="5" t="s">
        <v>55</v>
      </c>
      <c r="E100" s="5" t="s">
        <v>60</v>
      </c>
      <c r="F100" s="5"/>
      <c r="G100" s="5"/>
      <c r="H100" s="5"/>
      <c r="I100" s="6" t="e">
        <f>I101+I104</f>
        <v>#REF!</v>
      </c>
      <c r="J100" s="6" t="e">
        <f>J101+J104+#REF!+#REF!</f>
        <v>#REF!</v>
      </c>
      <c r="K100" s="6" t="e">
        <f>#REF!</f>
        <v>#REF!</v>
      </c>
      <c r="L100" s="6" t="e">
        <f>#REF!+L104</f>
        <v>#REF!</v>
      </c>
      <c r="M100" s="6">
        <f>M101+M104</f>
        <v>20495.5</v>
      </c>
    </row>
    <row r="101" spans="1:13" s="20" customFormat="1" ht="30">
      <c r="A101" s="4" t="s">
        <v>88</v>
      </c>
      <c r="B101" s="5" t="s">
        <v>7</v>
      </c>
      <c r="C101" s="5" t="s">
        <v>52</v>
      </c>
      <c r="D101" s="5" t="s">
        <v>1</v>
      </c>
      <c r="E101" s="5" t="s">
        <v>60</v>
      </c>
      <c r="F101" s="5"/>
      <c r="G101" s="5"/>
      <c r="H101" s="5"/>
      <c r="I101" s="6">
        <f t="shared" ref="I101:M102" si="51">I102</f>
        <v>20874</v>
      </c>
      <c r="J101" s="6">
        <f>J102</f>
        <v>-2286</v>
      </c>
      <c r="K101" s="6"/>
      <c r="L101" s="6" t="e">
        <f>#REF!+#REF!+#REF!</f>
        <v>#REF!</v>
      </c>
      <c r="M101" s="6">
        <f t="shared" ref="M101" si="52">M102</f>
        <v>19000</v>
      </c>
    </row>
    <row r="102" spans="1:13" s="20" customFormat="1" ht="30">
      <c r="A102" s="4" t="s">
        <v>57</v>
      </c>
      <c r="B102" s="5" t="s">
        <v>7</v>
      </c>
      <c r="C102" s="5" t="s">
        <v>52</v>
      </c>
      <c r="D102" s="5" t="s">
        <v>1</v>
      </c>
      <c r="E102" s="5" t="s">
        <v>58</v>
      </c>
      <c r="F102" s="5"/>
      <c r="G102" s="5"/>
      <c r="H102" s="5"/>
      <c r="I102" s="6">
        <f>I103</f>
        <v>20874</v>
      </c>
      <c r="J102" s="6">
        <f t="shared" si="51"/>
        <v>-2286</v>
      </c>
      <c r="K102" s="6">
        <f t="shared" si="51"/>
        <v>0</v>
      </c>
      <c r="L102" s="6">
        <f t="shared" si="51"/>
        <v>0</v>
      </c>
      <c r="M102" s="6">
        <f t="shared" si="51"/>
        <v>19000</v>
      </c>
    </row>
    <row r="103" spans="1:13" s="20" customFormat="1" ht="45">
      <c r="A103" s="25" t="s">
        <v>296</v>
      </c>
      <c r="B103" s="5" t="s">
        <v>7</v>
      </c>
      <c r="C103" s="5" t="s">
        <v>52</v>
      </c>
      <c r="D103" s="5" t="s">
        <v>1</v>
      </c>
      <c r="E103" s="5" t="s">
        <v>58</v>
      </c>
      <c r="F103" s="5" t="s">
        <v>254</v>
      </c>
      <c r="G103" s="5" t="s">
        <v>22</v>
      </c>
      <c r="H103" s="5" t="s">
        <v>1</v>
      </c>
      <c r="I103" s="6">
        <v>20874</v>
      </c>
      <c r="J103" s="6">
        <v>-2286</v>
      </c>
      <c r="K103" s="6"/>
      <c r="L103" s="6"/>
      <c r="M103" s="6">
        <v>19000</v>
      </c>
    </row>
    <row r="104" spans="1:13" s="20" customFormat="1" ht="45">
      <c r="A104" s="4" t="s">
        <v>275</v>
      </c>
      <c r="B104" s="5" t="s">
        <v>7</v>
      </c>
      <c r="C104" s="5" t="s">
        <v>52</v>
      </c>
      <c r="D104" s="5" t="s">
        <v>7</v>
      </c>
      <c r="E104" s="5" t="s">
        <v>60</v>
      </c>
      <c r="F104" s="5"/>
      <c r="G104" s="5"/>
      <c r="H104" s="5"/>
      <c r="I104" s="6" t="e">
        <f>I105+#REF!</f>
        <v>#REF!</v>
      </c>
      <c r="J104" s="6" t="e">
        <f>J105+#REF!</f>
        <v>#REF!</v>
      </c>
      <c r="K104" s="6" t="e">
        <f>K105+#REF!</f>
        <v>#REF!</v>
      </c>
      <c r="L104" s="6" t="e">
        <f>#REF!+#REF!</f>
        <v>#REF!</v>
      </c>
      <c r="M104" s="6">
        <f>M105</f>
        <v>1495.5</v>
      </c>
    </row>
    <row r="105" spans="1:13" s="20" customFormat="1" ht="45">
      <c r="A105" s="4" t="s">
        <v>311</v>
      </c>
      <c r="B105" s="5" t="s">
        <v>7</v>
      </c>
      <c r="C105" s="5" t="s">
        <v>52</v>
      </c>
      <c r="D105" s="5" t="s">
        <v>7</v>
      </c>
      <c r="E105" s="5" t="s">
        <v>200</v>
      </c>
      <c r="F105" s="5"/>
      <c r="G105" s="5"/>
      <c r="H105" s="5"/>
      <c r="I105" s="6">
        <f t="shared" ref="I105:M105" si="53">I106</f>
        <v>1339</v>
      </c>
      <c r="J105" s="6">
        <f t="shared" si="53"/>
        <v>0</v>
      </c>
      <c r="K105" s="6">
        <f t="shared" si="53"/>
        <v>0</v>
      </c>
      <c r="L105" s="6">
        <f t="shared" si="53"/>
        <v>0</v>
      </c>
      <c r="M105" s="6">
        <f t="shared" si="53"/>
        <v>1495.5</v>
      </c>
    </row>
    <row r="106" spans="1:13" s="20" customFormat="1" ht="45">
      <c r="A106" s="25" t="s">
        <v>296</v>
      </c>
      <c r="B106" s="5" t="s">
        <v>7</v>
      </c>
      <c r="C106" s="5" t="s">
        <v>52</v>
      </c>
      <c r="D106" s="5" t="s">
        <v>7</v>
      </c>
      <c r="E106" s="5" t="s">
        <v>200</v>
      </c>
      <c r="F106" s="5" t="s">
        <v>254</v>
      </c>
      <c r="G106" s="5" t="s">
        <v>22</v>
      </c>
      <c r="H106" s="5" t="s">
        <v>1</v>
      </c>
      <c r="I106" s="6">
        <v>1339</v>
      </c>
      <c r="J106" s="6"/>
      <c r="K106" s="6"/>
      <c r="L106" s="6"/>
      <c r="M106" s="6">
        <v>1495.5</v>
      </c>
    </row>
    <row r="107" spans="1:13" s="20" customFormat="1" ht="45">
      <c r="A107" s="4" t="s">
        <v>83</v>
      </c>
      <c r="B107" s="5" t="s">
        <v>7</v>
      </c>
      <c r="C107" s="5" t="s">
        <v>54</v>
      </c>
      <c r="D107" s="5" t="s">
        <v>55</v>
      </c>
      <c r="E107" s="5" t="s">
        <v>60</v>
      </c>
      <c r="F107" s="5"/>
      <c r="G107" s="5"/>
      <c r="H107" s="5"/>
      <c r="I107" s="6" t="e">
        <f>I108+I113+#REF!+#REF!</f>
        <v>#REF!</v>
      </c>
      <c r="J107" s="6" t="e">
        <f>J108+J113+#REF!+#REF!+#REF!</f>
        <v>#REF!</v>
      </c>
      <c r="K107" s="6" t="e">
        <f>K108+K113+#REF!+#REF!+#REF!</f>
        <v>#REF!</v>
      </c>
      <c r="L107" s="6" t="e">
        <f>L108+L113+#REF!+#REF!+#REF!</f>
        <v>#REF!</v>
      </c>
      <c r="M107" s="6">
        <f>M108+M113</f>
        <v>1419.7</v>
      </c>
    </row>
    <row r="108" spans="1:13" s="20" customFormat="1" ht="30">
      <c r="A108" s="4" t="s">
        <v>88</v>
      </c>
      <c r="B108" s="5" t="s">
        <v>7</v>
      </c>
      <c r="C108" s="5" t="s">
        <v>54</v>
      </c>
      <c r="D108" s="5" t="s">
        <v>1</v>
      </c>
      <c r="E108" s="5" t="s">
        <v>60</v>
      </c>
      <c r="F108" s="5"/>
      <c r="G108" s="5"/>
      <c r="H108" s="5"/>
      <c r="I108" s="6">
        <f>I109</f>
        <v>1285</v>
      </c>
      <c r="J108" s="6">
        <f t="shared" ref="J108:M108" si="54">J109</f>
        <v>20</v>
      </c>
      <c r="K108" s="6">
        <f t="shared" si="54"/>
        <v>0</v>
      </c>
      <c r="L108" s="6">
        <f t="shared" si="54"/>
        <v>0</v>
      </c>
      <c r="M108" s="6">
        <f t="shared" si="54"/>
        <v>1120</v>
      </c>
    </row>
    <row r="109" spans="1:13" s="20" customFormat="1" ht="30">
      <c r="A109" s="4" t="s">
        <v>57</v>
      </c>
      <c r="B109" s="5" t="s">
        <v>7</v>
      </c>
      <c r="C109" s="5" t="s">
        <v>54</v>
      </c>
      <c r="D109" s="5" t="s">
        <v>1</v>
      </c>
      <c r="E109" s="5" t="s">
        <v>58</v>
      </c>
      <c r="F109" s="5"/>
      <c r="G109" s="5"/>
      <c r="H109" s="5"/>
      <c r="I109" s="6">
        <f>I110+I111</f>
        <v>1285</v>
      </c>
      <c r="J109" s="6">
        <f>J110+J111</f>
        <v>20</v>
      </c>
      <c r="K109" s="6">
        <f>K110+K111</f>
        <v>0</v>
      </c>
      <c r="L109" s="6">
        <f>L110+L111</f>
        <v>0</v>
      </c>
      <c r="M109" s="6">
        <f t="shared" ref="M109" si="55">M110+M111+M112</f>
        <v>1120</v>
      </c>
    </row>
    <row r="110" spans="1:13" s="20" customFormat="1" ht="90">
      <c r="A110" s="25" t="s">
        <v>294</v>
      </c>
      <c r="B110" s="5" t="s">
        <v>7</v>
      </c>
      <c r="C110" s="5" t="s">
        <v>54</v>
      </c>
      <c r="D110" s="5" t="s">
        <v>1</v>
      </c>
      <c r="E110" s="5" t="s">
        <v>58</v>
      </c>
      <c r="F110" s="5" t="s">
        <v>295</v>
      </c>
      <c r="G110" s="5" t="s">
        <v>22</v>
      </c>
      <c r="H110" s="5" t="s">
        <v>1</v>
      </c>
      <c r="I110" s="6">
        <v>754</v>
      </c>
      <c r="J110" s="6">
        <v>20</v>
      </c>
      <c r="K110" s="6"/>
      <c r="L110" s="6"/>
      <c r="M110" s="6">
        <v>741.2</v>
      </c>
    </row>
    <row r="111" spans="1:13" s="20" customFormat="1" ht="30">
      <c r="A111" s="25" t="s">
        <v>4</v>
      </c>
      <c r="B111" s="5" t="s">
        <v>7</v>
      </c>
      <c r="C111" s="5" t="s">
        <v>54</v>
      </c>
      <c r="D111" s="5" t="s">
        <v>1</v>
      </c>
      <c r="E111" s="5" t="s">
        <v>58</v>
      </c>
      <c r="F111" s="5" t="s">
        <v>5</v>
      </c>
      <c r="G111" s="5" t="s">
        <v>22</v>
      </c>
      <c r="H111" s="5" t="s">
        <v>1</v>
      </c>
      <c r="I111" s="6">
        <v>531</v>
      </c>
      <c r="J111" s="6"/>
      <c r="K111" s="6"/>
      <c r="L111" s="6"/>
      <c r="M111" s="6">
        <v>377.8</v>
      </c>
    </row>
    <row r="112" spans="1:13" s="20" customFormat="1" ht="15.75">
      <c r="A112" s="25" t="s">
        <v>6</v>
      </c>
      <c r="B112" s="5" t="s">
        <v>7</v>
      </c>
      <c r="C112" s="5" t="s">
        <v>54</v>
      </c>
      <c r="D112" s="5" t="s">
        <v>1</v>
      </c>
      <c r="E112" s="5" t="s">
        <v>58</v>
      </c>
      <c r="F112" s="5" t="s">
        <v>293</v>
      </c>
      <c r="G112" s="5" t="s">
        <v>22</v>
      </c>
      <c r="H112" s="5" t="s">
        <v>1</v>
      </c>
      <c r="I112" s="6"/>
      <c r="J112" s="6"/>
      <c r="K112" s="6"/>
      <c r="L112" s="6"/>
      <c r="M112" s="6">
        <v>1</v>
      </c>
    </row>
    <row r="113" spans="1:13" s="20" customFormat="1" ht="45">
      <c r="A113" s="4" t="s">
        <v>206</v>
      </c>
      <c r="B113" s="5" t="s">
        <v>7</v>
      </c>
      <c r="C113" s="5" t="s">
        <v>54</v>
      </c>
      <c r="D113" s="5" t="s">
        <v>7</v>
      </c>
      <c r="E113" s="5" t="s">
        <v>60</v>
      </c>
      <c r="F113" s="5"/>
      <c r="G113" s="5"/>
      <c r="H113" s="5"/>
      <c r="I113" s="6" t="e">
        <f>I114</f>
        <v>#REF!</v>
      </c>
      <c r="J113" s="6">
        <f t="shared" ref="J113:M113" si="56">J114</f>
        <v>0</v>
      </c>
      <c r="K113" s="6">
        <f t="shared" si="56"/>
        <v>0</v>
      </c>
      <c r="L113" s="6">
        <f t="shared" si="56"/>
        <v>0</v>
      </c>
      <c r="M113" s="6">
        <f t="shared" si="56"/>
        <v>299.7</v>
      </c>
    </row>
    <row r="114" spans="1:13" s="20" customFormat="1" ht="105">
      <c r="A114" s="4" t="s">
        <v>84</v>
      </c>
      <c r="B114" s="5" t="s">
        <v>7</v>
      </c>
      <c r="C114" s="5" t="s">
        <v>54</v>
      </c>
      <c r="D114" s="5" t="s">
        <v>7</v>
      </c>
      <c r="E114" s="5" t="s">
        <v>60</v>
      </c>
      <c r="F114" s="5"/>
      <c r="G114" s="5"/>
      <c r="H114" s="5"/>
      <c r="I114" s="6" t="e">
        <f>I115+#REF!</f>
        <v>#REF!</v>
      </c>
      <c r="J114" s="6">
        <f>J115</f>
        <v>0</v>
      </c>
      <c r="K114" s="6">
        <f>K115</f>
        <v>0</v>
      </c>
      <c r="L114" s="6">
        <f>L115</f>
        <v>0</v>
      </c>
      <c r="M114" s="6">
        <f>M115</f>
        <v>299.7</v>
      </c>
    </row>
    <row r="115" spans="1:13" s="20" customFormat="1" ht="90">
      <c r="A115" s="25" t="s">
        <v>294</v>
      </c>
      <c r="B115" s="5" t="s">
        <v>7</v>
      </c>
      <c r="C115" s="5" t="s">
        <v>54</v>
      </c>
      <c r="D115" s="5" t="s">
        <v>7</v>
      </c>
      <c r="E115" s="5" t="s">
        <v>97</v>
      </c>
      <c r="F115" s="5" t="s">
        <v>295</v>
      </c>
      <c r="G115" s="5" t="s">
        <v>22</v>
      </c>
      <c r="H115" s="5" t="s">
        <v>1</v>
      </c>
      <c r="I115" s="6">
        <v>180</v>
      </c>
      <c r="J115" s="6"/>
      <c r="K115" s="6"/>
      <c r="L115" s="6"/>
      <c r="M115" s="6">
        <v>299.7</v>
      </c>
    </row>
    <row r="116" spans="1:13" ht="94.5">
      <c r="A116" s="1" t="s">
        <v>237</v>
      </c>
      <c r="B116" s="2" t="s">
        <v>24</v>
      </c>
      <c r="C116" s="2" t="s">
        <v>2</v>
      </c>
      <c r="D116" s="2" t="s">
        <v>55</v>
      </c>
      <c r="E116" s="2" t="s">
        <v>60</v>
      </c>
      <c r="F116" s="2"/>
      <c r="G116" s="2"/>
      <c r="H116" s="2"/>
      <c r="I116" s="3" t="e">
        <f>I117+I123+I126+I129+I132</f>
        <v>#REF!</v>
      </c>
      <c r="J116" s="3" t="e">
        <f>J117+J123+J126+J129+J132</f>
        <v>#REF!</v>
      </c>
      <c r="K116" s="3" t="e">
        <f>K117+K123+K126+K129+K132</f>
        <v>#REF!</v>
      </c>
      <c r="L116" s="3" t="e">
        <f>L117+L123+L126+L129+L132</f>
        <v>#REF!</v>
      </c>
      <c r="M116" s="3">
        <f>M117+M123+M126+M129+M132</f>
        <v>5500</v>
      </c>
    </row>
    <row r="117" spans="1:13" ht="45">
      <c r="A117" s="4" t="s">
        <v>85</v>
      </c>
      <c r="B117" s="5" t="s">
        <v>24</v>
      </c>
      <c r="C117" s="5" t="s">
        <v>3</v>
      </c>
      <c r="D117" s="5" t="s">
        <v>55</v>
      </c>
      <c r="E117" s="5" t="s">
        <v>60</v>
      </c>
      <c r="F117" s="5"/>
      <c r="G117" s="5"/>
      <c r="H117" s="5"/>
      <c r="I117" s="6" t="e">
        <f>I118+#REF!</f>
        <v>#REF!</v>
      </c>
      <c r="J117" s="6" t="e">
        <f>J118+#REF!</f>
        <v>#REF!</v>
      </c>
      <c r="K117" s="6" t="e">
        <f>K118+#REF!</f>
        <v>#REF!</v>
      </c>
      <c r="L117" s="6" t="e">
        <f>L118+#REF!</f>
        <v>#REF!</v>
      </c>
      <c r="M117" s="6">
        <f>M118</f>
        <v>509</v>
      </c>
    </row>
    <row r="118" spans="1:13" ht="75">
      <c r="A118" s="4" t="s">
        <v>141</v>
      </c>
      <c r="B118" s="5" t="s">
        <v>24</v>
      </c>
      <c r="C118" s="5" t="s">
        <v>3</v>
      </c>
      <c r="D118" s="5" t="s">
        <v>1</v>
      </c>
      <c r="E118" s="5" t="s">
        <v>60</v>
      </c>
      <c r="F118" s="5"/>
      <c r="G118" s="5"/>
      <c r="H118" s="5"/>
      <c r="I118" s="6">
        <f t="shared" ref="I118:M118" si="57">SUM(I119:I122)</f>
        <v>509</v>
      </c>
      <c r="J118" s="6">
        <f t="shared" si="57"/>
        <v>0</v>
      </c>
      <c r="K118" s="6">
        <f t="shared" si="57"/>
        <v>0</v>
      </c>
      <c r="L118" s="6">
        <f t="shared" si="57"/>
        <v>0</v>
      </c>
      <c r="M118" s="6">
        <f t="shared" si="57"/>
        <v>509</v>
      </c>
    </row>
    <row r="119" spans="1:13" ht="30">
      <c r="A119" s="25" t="s">
        <v>4</v>
      </c>
      <c r="B119" s="5" t="s">
        <v>24</v>
      </c>
      <c r="C119" s="5" t="s">
        <v>3</v>
      </c>
      <c r="D119" s="5" t="s">
        <v>1</v>
      </c>
      <c r="E119" s="5" t="s">
        <v>99</v>
      </c>
      <c r="F119" s="5" t="s">
        <v>5</v>
      </c>
      <c r="G119" s="5" t="s">
        <v>0</v>
      </c>
      <c r="H119" s="5" t="s">
        <v>1</v>
      </c>
      <c r="I119" s="6">
        <v>10</v>
      </c>
      <c r="J119" s="6"/>
      <c r="K119" s="6"/>
      <c r="L119" s="6"/>
      <c r="M119" s="6">
        <v>10</v>
      </c>
    </row>
    <row r="120" spans="1:13" ht="30">
      <c r="A120" s="25" t="s">
        <v>4</v>
      </c>
      <c r="B120" s="5" t="s">
        <v>24</v>
      </c>
      <c r="C120" s="5" t="s">
        <v>3</v>
      </c>
      <c r="D120" s="5" t="s">
        <v>1</v>
      </c>
      <c r="E120" s="5" t="s">
        <v>99</v>
      </c>
      <c r="F120" s="5" t="s">
        <v>5</v>
      </c>
      <c r="G120" s="5" t="s">
        <v>0</v>
      </c>
      <c r="H120" s="5" t="s">
        <v>7</v>
      </c>
      <c r="I120" s="6">
        <v>219</v>
      </c>
      <c r="J120" s="6">
        <v>-182</v>
      </c>
      <c r="K120" s="6"/>
      <c r="L120" s="6"/>
      <c r="M120" s="6">
        <v>37</v>
      </c>
    </row>
    <row r="121" spans="1:13" ht="30">
      <c r="A121" s="25" t="s">
        <v>4</v>
      </c>
      <c r="B121" s="5" t="s">
        <v>24</v>
      </c>
      <c r="C121" s="5" t="s">
        <v>3</v>
      </c>
      <c r="D121" s="5" t="s">
        <v>1</v>
      </c>
      <c r="E121" s="5" t="s">
        <v>99</v>
      </c>
      <c r="F121" s="5" t="s">
        <v>5</v>
      </c>
      <c r="G121" s="5" t="s">
        <v>0</v>
      </c>
      <c r="H121" s="5" t="s">
        <v>24</v>
      </c>
      <c r="I121" s="6"/>
      <c r="J121" s="6">
        <v>182</v>
      </c>
      <c r="K121" s="6"/>
      <c r="L121" s="6"/>
      <c r="M121" s="6">
        <v>182</v>
      </c>
    </row>
    <row r="122" spans="1:13" ht="30">
      <c r="A122" s="25" t="s">
        <v>4</v>
      </c>
      <c r="B122" s="5" t="s">
        <v>24</v>
      </c>
      <c r="C122" s="5" t="s">
        <v>3</v>
      </c>
      <c r="D122" s="5" t="s">
        <v>1</v>
      </c>
      <c r="E122" s="5" t="s">
        <v>99</v>
      </c>
      <c r="F122" s="5" t="s">
        <v>5</v>
      </c>
      <c r="G122" s="5" t="s">
        <v>23</v>
      </c>
      <c r="H122" s="5" t="s">
        <v>1</v>
      </c>
      <c r="I122" s="6">
        <v>280</v>
      </c>
      <c r="J122" s="6"/>
      <c r="K122" s="6"/>
      <c r="L122" s="6"/>
      <c r="M122" s="6">
        <v>280</v>
      </c>
    </row>
    <row r="123" spans="1:13">
      <c r="A123" s="4" t="s">
        <v>93</v>
      </c>
      <c r="B123" s="5" t="s">
        <v>24</v>
      </c>
      <c r="C123" s="5" t="s">
        <v>8</v>
      </c>
      <c r="D123" s="5" t="s">
        <v>55</v>
      </c>
      <c r="E123" s="5" t="s">
        <v>60</v>
      </c>
      <c r="F123" s="5"/>
      <c r="G123" s="5"/>
      <c r="H123" s="5"/>
      <c r="I123" s="6">
        <f t="shared" ref="I123:M124" si="58">I124</f>
        <v>60</v>
      </c>
      <c r="J123" s="6">
        <f t="shared" si="58"/>
        <v>0</v>
      </c>
      <c r="K123" s="6">
        <f t="shared" si="58"/>
        <v>0</v>
      </c>
      <c r="L123" s="6">
        <f t="shared" si="58"/>
        <v>0</v>
      </c>
      <c r="M123" s="6">
        <f t="shared" si="58"/>
        <v>60</v>
      </c>
    </row>
    <row r="124" spans="1:13">
      <c r="A124" s="4" t="s">
        <v>208</v>
      </c>
      <c r="B124" s="5" t="s">
        <v>24</v>
      </c>
      <c r="C124" s="5" t="s">
        <v>8</v>
      </c>
      <c r="D124" s="5" t="s">
        <v>1</v>
      </c>
      <c r="E124" s="5" t="s">
        <v>100</v>
      </c>
      <c r="F124" s="5"/>
      <c r="G124" s="5"/>
      <c r="H124" s="5"/>
      <c r="I124" s="6">
        <f t="shared" si="58"/>
        <v>60</v>
      </c>
      <c r="J124" s="6">
        <f t="shared" si="58"/>
        <v>0</v>
      </c>
      <c r="K124" s="6">
        <f t="shared" si="58"/>
        <v>0</v>
      </c>
      <c r="L124" s="6">
        <f t="shared" si="58"/>
        <v>0</v>
      </c>
      <c r="M124" s="6">
        <f t="shared" si="58"/>
        <v>60</v>
      </c>
    </row>
    <row r="125" spans="1:13" ht="30">
      <c r="A125" s="25" t="s">
        <v>4</v>
      </c>
      <c r="B125" s="5" t="s">
        <v>24</v>
      </c>
      <c r="C125" s="5" t="s">
        <v>8</v>
      </c>
      <c r="D125" s="5" t="s">
        <v>1</v>
      </c>
      <c r="E125" s="5" t="s">
        <v>100</v>
      </c>
      <c r="F125" s="5" t="s">
        <v>5</v>
      </c>
      <c r="G125" s="5" t="s">
        <v>0</v>
      </c>
      <c r="H125" s="5" t="s">
        <v>0</v>
      </c>
      <c r="I125" s="6">
        <v>60</v>
      </c>
      <c r="J125" s="6"/>
      <c r="K125" s="6"/>
      <c r="L125" s="6"/>
      <c r="M125" s="6">
        <v>60</v>
      </c>
    </row>
    <row r="126" spans="1:13" ht="60">
      <c r="A126" s="4" t="s">
        <v>267</v>
      </c>
      <c r="B126" s="5" t="s">
        <v>24</v>
      </c>
      <c r="C126" s="5" t="s">
        <v>9</v>
      </c>
      <c r="D126" s="5" t="s">
        <v>55</v>
      </c>
      <c r="E126" s="5" t="s">
        <v>60</v>
      </c>
      <c r="F126" s="5"/>
      <c r="G126" s="5"/>
      <c r="H126" s="5"/>
      <c r="I126" s="6">
        <f t="shared" ref="I126:M127" si="59">I127</f>
        <v>15</v>
      </c>
      <c r="J126" s="6">
        <f t="shared" si="59"/>
        <v>0</v>
      </c>
      <c r="K126" s="6">
        <f t="shared" si="59"/>
        <v>0</v>
      </c>
      <c r="L126" s="6">
        <f t="shared" si="59"/>
        <v>0</v>
      </c>
      <c r="M126" s="6">
        <f t="shared" si="59"/>
        <v>15</v>
      </c>
    </row>
    <row r="127" spans="1:13" ht="45">
      <c r="A127" s="4" t="s">
        <v>210</v>
      </c>
      <c r="B127" s="5" t="s">
        <v>24</v>
      </c>
      <c r="C127" s="5" t="s">
        <v>9</v>
      </c>
      <c r="D127" s="5" t="s">
        <v>1</v>
      </c>
      <c r="E127" s="5" t="s">
        <v>60</v>
      </c>
      <c r="F127" s="5"/>
      <c r="G127" s="5"/>
      <c r="H127" s="5"/>
      <c r="I127" s="6">
        <f t="shared" si="59"/>
        <v>15</v>
      </c>
      <c r="J127" s="6">
        <f t="shared" si="59"/>
        <v>0</v>
      </c>
      <c r="K127" s="6">
        <f t="shared" si="59"/>
        <v>0</v>
      </c>
      <c r="L127" s="6">
        <f t="shared" si="59"/>
        <v>0</v>
      </c>
      <c r="M127" s="6">
        <f t="shared" si="59"/>
        <v>15</v>
      </c>
    </row>
    <row r="128" spans="1:13" ht="30">
      <c r="A128" s="25" t="s">
        <v>4</v>
      </c>
      <c r="B128" s="5" t="s">
        <v>24</v>
      </c>
      <c r="C128" s="5" t="s">
        <v>9</v>
      </c>
      <c r="D128" s="5" t="s">
        <v>1</v>
      </c>
      <c r="E128" s="5" t="s">
        <v>101</v>
      </c>
      <c r="F128" s="5" t="s">
        <v>5</v>
      </c>
      <c r="G128" s="5" t="s">
        <v>0</v>
      </c>
      <c r="H128" s="5" t="s">
        <v>0</v>
      </c>
      <c r="I128" s="6">
        <v>15</v>
      </c>
      <c r="J128" s="6"/>
      <c r="K128" s="6"/>
      <c r="L128" s="6"/>
      <c r="M128" s="6">
        <v>15</v>
      </c>
    </row>
    <row r="129" spans="1:13" ht="45">
      <c r="A129" s="4" t="s">
        <v>94</v>
      </c>
      <c r="B129" s="5" t="s">
        <v>24</v>
      </c>
      <c r="C129" s="5" t="s">
        <v>17</v>
      </c>
      <c r="D129" s="5" t="s">
        <v>55</v>
      </c>
      <c r="E129" s="5" t="s">
        <v>60</v>
      </c>
      <c r="F129" s="5"/>
      <c r="G129" s="5"/>
      <c r="H129" s="5"/>
      <c r="I129" s="6">
        <f t="shared" ref="I129:M130" si="60">I130</f>
        <v>16</v>
      </c>
      <c r="J129" s="6">
        <f t="shared" si="60"/>
        <v>0</v>
      </c>
      <c r="K129" s="6">
        <f t="shared" si="60"/>
        <v>0</v>
      </c>
      <c r="L129" s="6">
        <f t="shared" si="60"/>
        <v>0</v>
      </c>
      <c r="M129" s="6">
        <f t="shared" si="60"/>
        <v>16</v>
      </c>
    </row>
    <row r="130" spans="1:13" ht="30">
      <c r="A130" s="4" t="s">
        <v>209</v>
      </c>
      <c r="B130" s="5" t="s">
        <v>24</v>
      </c>
      <c r="C130" s="5" t="s">
        <v>17</v>
      </c>
      <c r="D130" s="5" t="s">
        <v>1</v>
      </c>
      <c r="E130" s="5" t="s">
        <v>60</v>
      </c>
      <c r="F130" s="5"/>
      <c r="G130" s="5"/>
      <c r="H130" s="5"/>
      <c r="I130" s="6">
        <f t="shared" si="60"/>
        <v>16</v>
      </c>
      <c r="J130" s="6">
        <f t="shared" si="60"/>
        <v>0</v>
      </c>
      <c r="K130" s="6">
        <f t="shared" si="60"/>
        <v>0</v>
      </c>
      <c r="L130" s="6">
        <f t="shared" si="60"/>
        <v>0</v>
      </c>
      <c r="M130" s="6">
        <f t="shared" si="60"/>
        <v>16</v>
      </c>
    </row>
    <row r="131" spans="1:13" ht="30">
      <c r="A131" s="25" t="s">
        <v>4</v>
      </c>
      <c r="B131" s="5" t="s">
        <v>24</v>
      </c>
      <c r="C131" s="5" t="s">
        <v>17</v>
      </c>
      <c r="D131" s="5" t="s">
        <v>1</v>
      </c>
      <c r="E131" s="5" t="s">
        <v>211</v>
      </c>
      <c r="F131" s="5" t="s">
        <v>5</v>
      </c>
      <c r="G131" s="5" t="s">
        <v>0</v>
      </c>
      <c r="H131" s="5" t="s">
        <v>0</v>
      </c>
      <c r="I131" s="6">
        <v>16</v>
      </c>
      <c r="J131" s="6"/>
      <c r="K131" s="6"/>
      <c r="L131" s="6"/>
      <c r="M131" s="6">
        <v>16</v>
      </c>
    </row>
    <row r="132" spans="1:13" ht="30">
      <c r="A132" s="4" t="s">
        <v>69</v>
      </c>
      <c r="B132" s="5" t="s">
        <v>24</v>
      </c>
      <c r="C132" s="5" t="s">
        <v>18</v>
      </c>
      <c r="D132" s="5" t="s">
        <v>55</v>
      </c>
      <c r="E132" s="5" t="s">
        <v>60</v>
      </c>
      <c r="F132" s="5"/>
      <c r="G132" s="5"/>
      <c r="H132" s="5"/>
      <c r="I132" s="6">
        <f t="shared" ref="I132:M132" si="61">I133</f>
        <v>4760.5</v>
      </c>
      <c r="J132" s="6">
        <f t="shared" si="61"/>
        <v>463</v>
      </c>
      <c r="K132" s="6">
        <f t="shared" si="61"/>
        <v>0</v>
      </c>
      <c r="L132" s="6">
        <f t="shared" si="61"/>
        <v>0</v>
      </c>
      <c r="M132" s="6">
        <f t="shared" si="61"/>
        <v>4900</v>
      </c>
    </row>
    <row r="133" spans="1:13" ht="30">
      <c r="A133" s="4" t="s">
        <v>88</v>
      </c>
      <c r="B133" s="5" t="s">
        <v>24</v>
      </c>
      <c r="C133" s="5" t="s">
        <v>18</v>
      </c>
      <c r="D133" s="5" t="s">
        <v>1</v>
      </c>
      <c r="E133" s="5" t="s">
        <v>60</v>
      </c>
      <c r="F133" s="5"/>
      <c r="G133" s="5"/>
      <c r="H133" s="5"/>
      <c r="I133" s="6">
        <f t="shared" ref="I133:M133" si="62">SUM(I134:I136)</f>
        <v>4760.5</v>
      </c>
      <c r="J133" s="6">
        <f t="shared" si="62"/>
        <v>463</v>
      </c>
      <c r="K133" s="6">
        <f t="shared" si="62"/>
        <v>0</v>
      </c>
      <c r="L133" s="6">
        <f t="shared" si="62"/>
        <v>0</v>
      </c>
      <c r="M133" s="6">
        <f t="shared" si="62"/>
        <v>4900</v>
      </c>
    </row>
    <row r="134" spans="1:13" ht="90">
      <c r="A134" s="25" t="s">
        <v>294</v>
      </c>
      <c r="B134" s="5" t="s">
        <v>24</v>
      </c>
      <c r="C134" s="5" t="s">
        <v>18</v>
      </c>
      <c r="D134" s="5" t="s">
        <v>1</v>
      </c>
      <c r="E134" s="5" t="s">
        <v>58</v>
      </c>
      <c r="F134" s="5" t="s">
        <v>295</v>
      </c>
      <c r="G134" s="5" t="s">
        <v>23</v>
      </c>
      <c r="H134" s="5" t="s">
        <v>1</v>
      </c>
      <c r="I134" s="6">
        <v>3260</v>
      </c>
      <c r="J134" s="6">
        <v>243</v>
      </c>
      <c r="K134" s="6"/>
      <c r="L134" s="6"/>
      <c r="M134" s="6">
        <v>3255</v>
      </c>
    </row>
    <row r="135" spans="1:13" ht="30">
      <c r="A135" s="25" t="s">
        <v>4</v>
      </c>
      <c r="B135" s="5" t="s">
        <v>24</v>
      </c>
      <c r="C135" s="5" t="s">
        <v>18</v>
      </c>
      <c r="D135" s="5" t="s">
        <v>1</v>
      </c>
      <c r="E135" s="5" t="s">
        <v>58</v>
      </c>
      <c r="F135" s="5" t="s">
        <v>5</v>
      </c>
      <c r="G135" s="5" t="s">
        <v>23</v>
      </c>
      <c r="H135" s="5" t="s">
        <v>1</v>
      </c>
      <c r="I135" s="6">
        <v>1486</v>
      </c>
      <c r="J135" s="6">
        <v>220</v>
      </c>
      <c r="K135" s="6"/>
      <c r="L135" s="6"/>
      <c r="M135" s="6">
        <v>1630.7</v>
      </c>
    </row>
    <row r="136" spans="1:13">
      <c r="A136" s="25" t="s">
        <v>6</v>
      </c>
      <c r="B136" s="5" t="s">
        <v>24</v>
      </c>
      <c r="C136" s="5" t="s">
        <v>18</v>
      </c>
      <c r="D136" s="5" t="s">
        <v>1</v>
      </c>
      <c r="E136" s="5" t="s">
        <v>58</v>
      </c>
      <c r="F136" s="5" t="s">
        <v>293</v>
      </c>
      <c r="G136" s="5" t="s">
        <v>23</v>
      </c>
      <c r="H136" s="5" t="s">
        <v>1</v>
      </c>
      <c r="I136" s="6">
        <v>14.5</v>
      </c>
      <c r="J136" s="6"/>
      <c r="K136" s="6"/>
      <c r="L136" s="6"/>
      <c r="M136" s="6">
        <v>14.3</v>
      </c>
    </row>
    <row r="137" spans="1:13" ht="47.25">
      <c r="A137" s="1" t="s">
        <v>37</v>
      </c>
      <c r="B137" s="2" t="s">
        <v>21</v>
      </c>
      <c r="C137" s="2" t="s">
        <v>2</v>
      </c>
      <c r="D137" s="2" t="s">
        <v>55</v>
      </c>
      <c r="E137" s="2" t="s">
        <v>60</v>
      </c>
      <c r="F137" s="2"/>
      <c r="G137" s="2"/>
      <c r="H137" s="2"/>
      <c r="I137" s="3" t="e">
        <f>I138+I144+I148</f>
        <v>#REF!</v>
      </c>
      <c r="J137" s="3" t="e">
        <f>J138+J144+J148</f>
        <v>#REF!</v>
      </c>
      <c r="K137" s="3" t="e">
        <f>K138+K144+K148</f>
        <v>#REF!</v>
      </c>
      <c r="L137" s="3" t="e">
        <f>L138+L144+L148</f>
        <v>#REF!</v>
      </c>
      <c r="M137" s="3">
        <f>M138+M144+M148</f>
        <v>3191.7</v>
      </c>
    </row>
    <row r="138" spans="1:13" s="11" customFormat="1" ht="45">
      <c r="A138" s="4" t="s">
        <v>95</v>
      </c>
      <c r="B138" s="5" t="s">
        <v>21</v>
      </c>
      <c r="C138" s="5" t="s">
        <v>3</v>
      </c>
      <c r="D138" s="5" t="s">
        <v>55</v>
      </c>
      <c r="E138" s="5" t="s">
        <v>60</v>
      </c>
      <c r="F138" s="5"/>
      <c r="G138" s="5"/>
      <c r="H138" s="5"/>
      <c r="I138" s="6" t="e">
        <f>I139+I142</f>
        <v>#REF!</v>
      </c>
      <c r="J138" s="6" t="e">
        <f>J139+J142</f>
        <v>#REF!</v>
      </c>
      <c r="K138" s="6" t="e">
        <f>K139+K142</f>
        <v>#REF!</v>
      </c>
      <c r="L138" s="6" t="e">
        <f>L139+L142</f>
        <v>#REF!</v>
      </c>
      <c r="M138" s="6">
        <f>M139+M142</f>
        <v>1600</v>
      </c>
    </row>
    <row r="139" spans="1:13" ht="45">
      <c r="A139" s="4" t="s">
        <v>142</v>
      </c>
      <c r="B139" s="5" t="s">
        <v>21</v>
      </c>
      <c r="C139" s="5" t="s">
        <v>3</v>
      </c>
      <c r="D139" s="5" t="s">
        <v>1</v>
      </c>
      <c r="E139" s="5" t="s">
        <v>60</v>
      </c>
      <c r="F139" s="5"/>
      <c r="G139" s="5"/>
      <c r="H139" s="5"/>
      <c r="I139" s="6" t="e">
        <f>#REF!+I140</f>
        <v>#REF!</v>
      </c>
      <c r="J139" s="6" t="e">
        <f>#REF!+J140+#REF!</f>
        <v>#REF!</v>
      </c>
      <c r="K139" s="6" t="e">
        <f>K141+#REF!</f>
        <v>#REF!</v>
      </c>
      <c r="L139" s="6" t="e">
        <f>#REF!+L140</f>
        <v>#REF!</v>
      </c>
      <c r="M139" s="6">
        <f>M140</f>
        <v>1000</v>
      </c>
    </row>
    <row r="140" spans="1:13" ht="45">
      <c r="A140" s="4" t="s">
        <v>301</v>
      </c>
      <c r="B140" s="5" t="s">
        <v>21</v>
      </c>
      <c r="C140" s="5" t="s">
        <v>3</v>
      </c>
      <c r="D140" s="5" t="s">
        <v>1</v>
      </c>
      <c r="E140" s="5" t="s">
        <v>60</v>
      </c>
      <c r="F140" s="5"/>
      <c r="G140" s="5"/>
      <c r="H140" s="5"/>
      <c r="I140" s="6">
        <f>I141</f>
        <v>2094</v>
      </c>
      <c r="J140" s="6">
        <f>J141</f>
        <v>0</v>
      </c>
      <c r="K140" s="6" t="e">
        <f>K141+#REF!</f>
        <v>#REF!</v>
      </c>
      <c r="L140" s="6">
        <f t="shared" ref="L140:M140" si="63">L141</f>
        <v>0</v>
      </c>
      <c r="M140" s="6">
        <f t="shared" si="63"/>
        <v>1000</v>
      </c>
    </row>
    <row r="141" spans="1:13" ht="45">
      <c r="A141" s="25" t="s">
        <v>292</v>
      </c>
      <c r="B141" s="5" t="s">
        <v>21</v>
      </c>
      <c r="C141" s="5" t="s">
        <v>3</v>
      </c>
      <c r="D141" s="5" t="s">
        <v>1</v>
      </c>
      <c r="E141" s="5" t="s">
        <v>281</v>
      </c>
      <c r="F141" s="5" t="s">
        <v>291</v>
      </c>
      <c r="G141" s="5" t="s">
        <v>25</v>
      </c>
      <c r="H141" s="5" t="s">
        <v>7</v>
      </c>
      <c r="I141" s="6">
        <v>2094</v>
      </c>
      <c r="J141" s="6"/>
      <c r="K141" s="6"/>
      <c r="L141" s="6"/>
      <c r="M141" s="6">
        <v>1000</v>
      </c>
    </row>
    <row r="142" spans="1:13" ht="30">
      <c r="A142" s="4" t="s">
        <v>144</v>
      </c>
      <c r="B142" s="5" t="s">
        <v>21</v>
      </c>
      <c r="C142" s="5" t="s">
        <v>3</v>
      </c>
      <c r="D142" s="5" t="s">
        <v>7</v>
      </c>
      <c r="E142" s="5" t="s">
        <v>60</v>
      </c>
      <c r="F142" s="5"/>
      <c r="G142" s="5"/>
      <c r="H142" s="5"/>
      <c r="I142" s="6">
        <f t="shared" ref="I142:M142" si="64">I143</f>
        <v>310.8</v>
      </c>
      <c r="J142" s="6">
        <f t="shared" si="64"/>
        <v>0</v>
      </c>
      <c r="K142" s="6">
        <f t="shared" si="64"/>
        <v>0</v>
      </c>
      <c r="L142" s="6">
        <f t="shared" si="64"/>
        <v>0</v>
      </c>
      <c r="M142" s="6">
        <f t="shared" si="64"/>
        <v>600</v>
      </c>
    </row>
    <row r="143" spans="1:13" ht="30">
      <c r="A143" s="25" t="s">
        <v>4</v>
      </c>
      <c r="B143" s="5" t="s">
        <v>21</v>
      </c>
      <c r="C143" s="5" t="s">
        <v>3</v>
      </c>
      <c r="D143" s="5" t="s">
        <v>7</v>
      </c>
      <c r="E143" s="5" t="s">
        <v>102</v>
      </c>
      <c r="F143" s="5" t="s">
        <v>5</v>
      </c>
      <c r="G143" s="5" t="s">
        <v>25</v>
      </c>
      <c r="H143" s="5" t="s">
        <v>7</v>
      </c>
      <c r="I143" s="6">
        <v>310.8</v>
      </c>
      <c r="J143" s="6"/>
      <c r="K143" s="6"/>
      <c r="L143" s="6"/>
      <c r="M143" s="6">
        <v>600</v>
      </c>
    </row>
    <row r="144" spans="1:13" s="11" customFormat="1" ht="30">
      <c r="A144" s="8" t="s">
        <v>96</v>
      </c>
      <c r="B144" s="5" t="s">
        <v>21</v>
      </c>
      <c r="C144" s="5" t="s">
        <v>8</v>
      </c>
      <c r="D144" s="5" t="s">
        <v>55</v>
      </c>
      <c r="E144" s="5" t="s">
        <v>60</v>
      </c>
      <c r="F144" s="9"/>
      <c r="G144" s="9"/>
      <c r="H144" s="9"/>
      <c r="I144" s="6" t="e">
        <f>I145+#REF!+#REF!</f>
        <v>#REF!</v>
      </c>
      <c r="J144" s="6" t="e">
        <f>J145+#REF!+#REF!</f>
        <v>#REF!</v>
      </c>
      <c r="K144" s="6" t="e">
        <f>K145+#REF!+#REF!</f>
        <v>#REF!</v>
      </c>
      <c r="L144" s="6" t="e">
        <f>L145+#REF!+#REF!</f>
        <v>#REF!</v>
      </c>
      <c r="M144" s="6">
        <f t="shared" ref="M144" si="65">M145</f>
        <v>1391.7</v>
      </c>
    </row>
    <row r="145" spans="1:13" ht="30">
      <c r="A145" s="8" t="s">
        <v>145</v>
      </c>
      <c r="B145" s="5" t="s">
        <v>21</v>
      </c>
      <c r="C145" s="5" t="s">
        <v>8</v>
      </c>
      <c r="D145" s="5" t="s">
        <v>1</v>
      </c>
      <c r="E145" s="5" t="s">
        <v>60</v>
      </c>
      <c r="F145" s="9"/>
      <c r="G145" s="9"/>
      <c r="H145" s="9"/>
      <c r="I145" s="6" t="e">
        <f>#REF!</f>
        <v>#REF!</v>
      </c>
      <c r="J145" s="6" t="e">
        <f>#REF!+J147</f>
        <v>#REF!</v>
      </c>
      <c r="K145" s="6" t="e">
        <f>#REF!</f>
        <v>#REF!</v>
      </c>
      <c r="L145" s="6" t="e">
        <f>#REF!</f>
        <v>#REF!</v>
      </c>
      <c r="M145" s="6">
        <f>M147</f>
        <v>1391.7</v>
      </c>
    </row>
    <row r="146" spans="1:13" ht="30">
      <c r="A146" s="4" t="s">
        <v>299</v>
      </c>
      <c r="B146" s="5" t="s">
        <v>21</v>
      </c>
      <c r="C146" s="5" t="s">
        <v>8</v>
      </c>
      <c r="D146" s="5" t="s">
        <v>1</v>
      </c>
      <c r="E146" s="10"/>
      <c r="F146" s="5"/>
      <c r="G146" s="5"/>
      <c r="H146" s="5"/>
      <c r="I146" s="6">
        <f t="shared" ref="I146:M146" si="66">I147</f>
        <v>0</v>
      </c>
      <c r="J146" s="6">
        <f t="shared" si="66"/>
        <v>1406.7</v>
      </c>
      <c r="K146" s="6">
        <f t="shared" si="66"/>
        <v>0</v>
      </c>
      <c r="L146" s="6">
        <f t="shared" si="66"/>
        <v>0</v>
      </c>
      <c r="M146" s="6">
        <f t="shared" si="66"/>
        <v>1391.7</v>
      </c>
    </row>
    <row r="147" spans="1:13" ht="30">
      <c r="A147" s="25" t="s">
        <v>289</v>
      </c>
      <c r="B147" s="5" t="s">
        <v>21</v>
      </c>
      <c r="C147" s="5" t="s">
        <v>8</v>
      </c>
      <c r="D147" s="5" t="s">
        <v>1</v>
      </c>
      <c r="E147" s="10" t="s">
        <v>280</v>
      </c>
      <c r="F147" s="5" t="s">
        <v>290</v>
      </c>
      <c r="G147" s="5" t="s">
        <v>20</v>
      </c>
      <c r="H147" s="5" t="s">
        <v>24</v>
      </c>
      <c r="I147" s="6">
        <v>0</v>
      </c>
      <c r="J147" s="6">
        <v>1406.7</v>
      </c>
      <c r="K147" s="6"/>
      <c r="L147" s="6"/>
      <c r="M147" s="6">
        <v>1391.7</v>
      </c>
    </row>
    <row r="148" spans="1:13" ht="30">
      <c r="A148" s="4" t="s">
        <v>226</v>
      </c>
      <c r="B148" s="5" t="s">
        <v>21</v>
      </c>
      <c r="C148" s="5" t="s">
        <v>9</v>
      </c>
      <c r="D148" s="5" t="s">
        <v>1</v>
      </c>
      <c r="E148" s="10">
        <v>20520</v>
      </c>
      <c r="F148" s="5"/>
      <c r="G148" s="5"/>
      <c r="H148" s="5"/>
      <c r="I148" s="6" t="e">
        <f>#REF!</f>
        <v>#REF!</v>
      </c>
      <c r="J148" s="6" t="e">
        <f>#REF!+J149</f>
        <v>#REF!</v>
      </c>
      <c r="K148" s="6" t="e">
        <f>#REF!</f>
        <v>#REF!</v>
      </c>
      <c r="L148" s="6" t="e">
        <f>#REF!</f>
        <v>#REF!</v>
      </c>
      <c r="M148" s="6">
        <f>M149</f>
        <v>200</v>
      </c>
    </row>
    <row r="149" spans="1:13" ht="30">
      <c r="A149" s="4" t="s">
        <v>283</v>
      </c>
      <c r="B149" s="5" t="s">
        <v>21</v>
      </c>
      <c r="C149" s="5" t="s">
        <v>9</v>
      </c>
      <c r="D149" s="5" t="s">
        <v>7</v>
      </c>
      <c r="E149" s="10">
        <v>20521</v>
      </c>
      <c r="F149" s="5"/>
      <c r="G149" s="5"/>
      <c r="H149" s="5"/>
      <c r="I149" s="6">
        <f>I150</f>
        <v>0</v>
      </c>
      <c r="J149" s="6">
        <f>J150</f>
        <v>120</v>
      </c>
      <c r="K149" s="6"/>
      <c r="L149" s="6"/>
      <c r="M149" s="6">
        <f t="shared" ref="M149" si="67">M150</f>
        <v>200</v>
      </c>
    </row>
    <row r="150" spans="1:13" ht="30">
      <c r="A150" s="25" t="s">
        <v>4</v>
      </c>
      <c r="B150" s="5" t="s">
        <v>21</v>
      </c>
      <c r="C150" s="5" t="s">
        <v>9</v>
      </c>
      <c r="D150" s="5" t="s">
        <v>7</v>
      </c>
      <c r="E150" s="5" t="s">
        <v>284</v>
      </c>
      <c r="F150" s="5" t="s">
        <v>5</v>
      </c>
      <c r="G150" s="5" t="s">
        <v>25</v>
      </c>
      <c r="H150" s="5" t="s">
        <v>1</v>
      </c>
      <c r="I150" s="6"/>
      <c r="J150" s="6">
        <v>120</v>
      </c>
      <c r="K150" s="6"/>
      <c r="L150" s="6"/>
      <c r="M150" s="6">
        <v>200</v>
      </c>
    </row>
    <row r="151" spans="1:13" s="20" customFormat="1" ht="47.25">
      <c r="A151" s="1" t="s">
        <v>39</v>
      </c>
      <c r="B151" s="2" t="s">
        <v>25</v>
      </c>
      <c r="C151" s="2" t="s">
        <v>2</v>
      </c>
      <c r="D151" s="2" t="s">
        <v>55</v>
      </c>
      <c r="E151" s="2" t="s">
        <v>60</v>
      </c>
      <c r="F151" s="2"/>
      <c r="G151" s="2"/>
      <c r="H151" s="2"/>
      <c r="I151" s="3">
        <f t="shared" ref="I151:M151" si="68">I152+I173</f>
        <v>6119.6</v>
      </c>
      <c r="J151" s="3">
        <f t="shared" si="68"/>
        <v>5.7</v>
      </c>
      <c r="K151" s="3">
        <f t="shared" si="68"/>
        <v>0</v>
      </c>
      <c r="L151" s="3">
        <f t="shared" si="68"/>
        <v>0</v>
      </c>
      <c r="M151" s="3">
        <f t="shared" si="68"/>
        <v>3247.4</v>
      </c>
    </row>
    <row r="152" spans="1:13" s="11" customFormat="1" ht="30">
      <c r="A152" s="4" t="s">
        <v>143</v>
      </c>
      <c r="B152" s="5" t="s">
        <v>25</v>
      </c>
      <c r="C152" s="5" t="s">
        <v>3</v>
      </c>
      <c r="D152" s="5" t="s">
        <v>55</v>
      </c>
      <c r="E152" s="5" t="s">
        <v>60</v>
      </c>
      <c r="F152" s="5"/>
      <c r="G152" s="5"/>
      <c r="H152" s="5"/>
      <c r="I152" s="6">
        <f t="shared" ref="I152:M152" si="69">I153+I167+I170</f>
        <v>6093.1</v>
      </c>
      <c r="J152" s="6">
        <f t="shared" si="69"/>
        <v>5.7</v>
      </c>
      <c r="K152" s="6">
        <f t="shared" si="69"/>
        <v>0</v>
      </c>
      <c r="L152" s="6">
        <f t="shared" si="69"/>
        <v>0</v>
      </c>
      <c r="M152" s="6">
        <f t="shared" si="69"/>
        <v>3159.4</v>
      </c>
    </row>
    <row r="153" spans="1:13" s="11" customFormat="1" ht="60">
      <c r="A153" s="4" t="s">
        <v>163</v>
      </c>
      <c r="B153" s="5" t="s">
        <v>25</v>
      </c>
      <c r="C153" s="5" t="s">
        <v>3</v>
      </c>
      <c r="D153" s="5" t="s">
        <v>1</v>
      </c>
      <c r="E153" s="5" t="s">
        <v>60</v>
      </c>
      <c r="F153" s="5"/>
      <c r="G153" s="5"/>
      <c r="H153" s="5"/>
      <c r="I153" s="6">
        <f t="shared" ref="I153:M153" si="70">I154+I157+I160+I163+I165</f>
        <v>5112.5</v>
      </c>
      <c r="J153" s="6">
        <f t="shared" si="70"/>
        <v>5.7</v>
      </c>
      <c r="K153" s="6">
        <f t="shared" si="70"/>
        <v>0</v>
      </c>
      <c r="L153" s="6">
        <f t="shared" si="70"/>
        <v>0</v>
      </c>
      <c r="M153" s="6">
        <f t="shared" si="70"/>
        <v>2381.4</v>
      </c>
    </row>
    <row r="154" spans="1:13" ht="45">
      <c r="A154" s="4" t="s">
        <v>162</v>
      </c>
      <c r="B154" s="5" t="s">
        <v>25</v>
      </c>
      <c r="C154" s="5" t="s">
        <v>3</v>
      </c>
      <c r="D154" s="5" t="s">
        <v>1</v>
      </c>
      <c r="E154" s="5" t="s">
        <v>115</v>
      </c>
      <c r="F154" s="5"/>
      <c r="G154" s="5"/>
      <c r="H154" s="5"/>
      <c r="I154" s="6">
        <f t="shared" ref="I154:M154" si="71">I155+I156</f>
        <v>11.5</v>
      </c>
      <c r="J154" s="6">
        <f t="shared" si="71"/>
        <v>5.7</v>
      </c>
      <c r="K154" s="6">
        <f t="shared" si="71"/>
        <v>0</v>
      </c>
      <c r="L154" s="6">
        <f t="shared" si="71"/>
        <v>0</v>
      </c>
      <c r="M154" s="6">
        <f t="shared" si="71"/>
        <v>34.5</v>
      </c>
    </row>
    <row r="155" spans="1:13" ht="30">
      <c r="A155" s="25" t="s">
        <v>4</v>
      </c>
      <c r="B155" s="5" t="s">
        <v>25</v>
      </c>
      <c r="C155" s="5" t="s">
        <v>3</v>
      </c>
      <c r="D155" s="5" t="s">
        <v>1</v>
      </c>
      <c r="E155" s="5" t="s">
        <v>115</v>
      </c>
      <c r="F155" s="5" t="s">
        <v>5</v>
      </c>
      <c r="G155" s="5" t="s">
        <v>0</v>
      </c>
      <c r="H155" s="5" t="s">
        <v>7</v>
      </c>
      <c r="I155" s="6">
        <v>5.8</v>
      </c>
      <c r="J155" s="6">
        <v>5.7</v>
      </c>
      <c r="K155" s="6"/>
      <c r="L155" s="6"/>
      <c r="M155" s="6">
        <v>17.3</v>
      </c>
    </row>
    <row r="156" spans="1:13" ht="45">
      <c r="A156" s="25" t="s">
        <v>296</v>
      </c>
      <c r="B156" s="5" t="s">
        <v>25</v>
      </c>
      <c r="C156" s="5" t="s">
        <v>3</v>
      </c>
      <c r="D156" s="5" t="s">
        <v>1</v>
      </c>
      <c r="E156" s="5" t="s">
        <v>115</v>
      </c>
      <c r="F156" s="5" t="s">
        <v>254</v>
      </c>
      <c r="G156" s="5" t="s">
        <v>0</v>
      </c>
      <c r="H156" s="5" t="s">
        <v>7</v>
      </c>
      <c r="I156" s="6">
        <v>5.7</v>
      </c>
      <c r="J156" s="6"/>
      <c r="K156" s="6"/>
      <c r="L156" s="6"/>
      <c r="M156" s="6">
        <v>17.2</v>
      </c>
    </row>
    <row r="157" spans="1:13" ht="45">
      <c r="A157" s="4" t="s">
        <v>146</v>
      </c>
      <c r="B157" s="5" t="s">
        <v>25</v>
      </c>
      <c r="C157" s="5" t="s">
        <v>3</v>
      </c>
      <c r="D157" s="5" t="s">
        <v>1</v>
      </c>
      <c r="E157" s="5" t="s">
        <v>116</v>
      </c>
      <c r="F157" s="5"/>
      <c r="G157" s="5"/>
      <c r="H157" s="5"/>
      <c r="I157" s="6">
        <f t="shared" ref="I157:M157" si="72">I159+I158</f>
        <v>950</v>
      </c>
      <c r="J157" s="6">
        <f t="shared" si="72"/>
        <v>0</v>
      </c>
      <c r="K157" s="6">
        <f t="shared" si="72"/>
        <v>0</v>
      </c>
      <c r="L157" s="6">
        <f t="shared" si="72"/>
        <v>0</v>
      </c>
      <c r="M157" s="6">
        <f t="shared" si="72"/>
        <v>664</v>
      </c>
    </row>
    <row r="158" spans="1:13" ht="30">
      <c r="A158" s="25" t="s">
        <v>4</v>
      </c>
      <c r="B158" s="5" t="s">
        <v>25</v>
      </c>
      <c r="C158" s="5" t="s">
        <v>3</v>
      </c>
      <c r="D158" s="5" t="s">
        <v>1</v>
      </c>
      <c r="E158" s="5" t="s">
        <v>116</v>
      </c>
      <c r="F158" s="5" t="s">
        <v>5</v>
      </c>
      <c r="G158" s="5" t="s">
        <v>20</v>
      </c>
      <c r="H158" s="5" t="s">
        <v>1</v>
      </c>
      <c r="I158" s="6">
        <v>4</v>
      </c>
      <c r="J158" s="6"/>
      <c r="K158" s="6"/>
      <c r="L158" s="6"/>
      <c r="M158" s="6">
        <v>4</v>
      </c>
    </row>
    <row r="159" spans="1:13" ht="30">
      <c r="A159" s="25" t="s">
        <v>289</v>
      </c>
      <c r="B159" s="5" t="s">
        <v>25</v>
      </c>
      <c r="C159" s="5" t="s">
        <v>3</v>
      </c>
      <c r="D159" s="5" t="s">
        <v>1</v>
      </c>
      <c r="E159" s="5" t="s">
        <v>116</v>
      </c>
      <c r="F159" s="5" t="s">
        <v>290</v>
      </c>
      <c r="G159" s="5" t="s">
        <v>20</v>
      </c>
      <c r="H159" s="5" t="s">
        <v>1</v>
      </c>
      <c r="I159" s="6">
        <v>946</v>
      </c>
      <c r="J159" s="6"/>
      <c r="K159" s="6"/>
      <c r="L159" s="6"/>
      <c r="M159" s="6">
        <v>660</v>
      </c>
    </row>
    <row r="160" spans="1:13" ht="30">
      <c r="A160" s="4" t="s">
        <v>147</v>
      </c>
      <c r="B160" s="5" t="s">
        <v>25</v>
      </c>
      <c r="C160" s="5" t="s">
        <v>3</v>
      </c>
      <c r="D160" s="5" t="s">
        <v>1</v>
      </c>
      <c r="E160" s="5" t="s">
        <v>117</v>
      </c>
      <c r="F160" s="5"/>
      <c r="G160" s="5"/>
      <c r="H160" s="5"/>
      <c r="I160" s="6">
        <f t="shared" ref="I160:M160" si="73">I162+I161</f>
        <v>1130</v>
      </c>
      <c r="J160" s="6">
        <f t="shared" si="73"/>
        <v>0</v>
      </c>
      <c r="K160" s="6">
        <f t="shared" si="73"/>
        <v>0</v>
      </c>
      <c r="L160" s="6">
        <f t="shared" si="73"/>
        <v>0</v>
      </c>
      <c r="M160" s="6">
        <f t="shared" si="73"/>
        <v>1060.5</v>
      </c>
    </row>
    <row r="161" spans="1:13" ht="30">
      <c r="A161" s="25" t="s">
        <v>4</v>
      </c>
      <c r="B161" s="5" t="s">
        <v>25</v>
      </c>
      <c r="C161" s="5" t="s">
        <v>3</v>
      </c>
      <c r="D161" s="5" t="s">
        <v>1</v>
      </c>
      <c r="E161" s="5" t="s">
        <v>117</v>
      </c>
      <c r="F161" s="5" t="s">
        <v>5</v>
      </c>
      <c r="G161" s="5" t="s">
        <v>20</v>
      </c>
      <c r="H161" s="5" t="s">
        <v>24</v>
      </c>
      <c r="I161" s="6">
        <v>5</v>
      </c>
      <c r="J161" s="6"/>
      <c r="K161" s="6"/>
      <c r="L161" s="6"/>
      <c r="M161" s="6">
        <v>5</v>
      </c>
    </row>
    <row r="162" spans="1:13" ht="30">
      <c r="A162" s="25" t="s">
        <v>289</v>
      </c>
      <c r="B162" s="5" t="s">
        <v>25</v>
      </c>
      <c r="C162" s="5" t="s">
        <v>3</v>
      </c>
      <c r="D162" s="5" t="s">
        <v>1</v>
      </c>
      <c r="E162" s="5" t="s">
        <v>117</v>
      </c>
      <c r="F162" s="5" t="s">
        <v>290</v>
      </c>
      <c r="G162" s="5" t="s">
        <v>20</v>
      </c>
      <c r="H162" s="5" t="s">
        <v>24</v>
      </c>
      <c r="I162" s="6">
        <v>1125</v>
      </c>
      <c r="J162" s="6"/>
      <c r="K162" s="6"/>
      <c r="L162" s="6"/>
      <c r="M162" s="6">
        <v>1055.5</v>
      </c>
    </row>
    <row r="163" spans="1:13" s="11" customFormat="1" ht="105">
      <c r="A163" s="4" t="s">
        <v>148</v>
      </c>
      <c r="B163" s="5" t="s">
        <v>25</v>
      </c>
      <c r="C163" s="5" t="s">
        <v>3</v>
      </c>
      <c r="D163" s="5" t="s">
        <v>1</v>
      </c>
      <c r="E163" s="5" t="s">
        <v>192</v>
      </c>
      <c r="F163" s="5"/>
      <c r="G163" s="5"/>
      <c r="H163" s="5"/>
      <c r="I163" s="6">
        <f t="shared" ref="I163:M163" si="74">I164</f>
        <v>1208.4000000000001</v>
      </c>
      <c r="J163" s="6">
        <f t="shared" si="74"/>
        <v>0</v>
      </c>
      <c r="K163" s="6">
        <f t="shared" si="74"/>
        <v>0</v>
      </c>
      <c r="L163" s="6">
        <f t="shared" si="74"/>
        <v>0</v>
      </c>
      <c r="M163" s="6">
        <f t="shared" si="74"/>
        <v>622.4</v>
      </c>
    </row>
    <row r="164" spans="1:13" ht="30">
      <c r="A164" s="4" t="s">
        <v>134</v>
      </c>
      <c r="B164" s="5" t="s">
        <v>25</v>
      </c>
      <c r="C164" s="5" t="s">
        <v>3</v>
      </c>
      <c r="D164" s="5" t="s">
        <v>1</v>
      </c>
      <c r="E164" s="5" t="s">
        <v>192</v>
      </c>
      <c r="F164" s="5" t="s">
        <v>75</v>
      </c>
      <c r="G164" s="5" t="s">
        <v>20</v>
      </c>
      <c r="H164" s="5" t="s">
        <v>24</v>
      </c>
      <c r="I164" s="6">
        <v>1208.4000000000001</v>
      </c>
      <c r="J164" s="6"/>
      <c r="K164" s="6"/>
      <c r="L164" s="6"/>
      <c r="M164" s="6">
        <v>622.4</v>
      </c>
    </row>
    <row r="165" spans="1:13" s="11" customFormat="1" ht="90">
      <c r="A165" s="4" t="s">
        <v>276</v>
      </c>
      <c r="B165" s="5" t="s">
        <v>25</v>
      </c>
      <c r="C165" s="5" t="s">
        <v>3</v>
      </c>
      <c r="D165" s="5" t="s">
        <v>1</v>
      </c>
      <c r="E165" s="5" t="s">
        <v>255</v>
      </c>
      <c r="F165" s="5"/>
      <c r="G165" s="5"/>
      <c r="H165" s="5"/>
      <c r="I165" s="6">
        <f t="shared" ref="I165:M165" si="75">I166</f>
        <v>1812.6</v>
      </c>
      <c r="J165" s="6">
        <f t="shared" si="75"/>
        <v>0</v>
      </c>
      <c r="K165" s="6">
        <f t="shared" si="75"/>
        <v>0</v>
      </c>
      <c r="L165" s="6">
        <f t="shared" si="75"/>
        <v>0</v>
      </c>
      <c r="M165" s="6">
        <f t="shared" si="75"/>
        <v>0</v>
      </c>
    </row>
    <row r="166" spans="1:13" ht="30">
      <c r="A166" s="25" t="s">
        <v>289</v>
      </c>
      <c r="B166" s="5" t="s">
        <v>25</v>
      </c>
      <c r="C166" s="5" t="s">
        <v>3</v>
      </c>
      <c r="D166" s="5" t="s">
        <v>1</v>
      </c>
      <c r="E166" s="5" t="s">
        <v>255</v>
      </c>
      <c r="F166" s="5" t="s">
        <v>290</v>
      </c>
      <c r="G166" s="5" t="s">
        <v>20</v>
      </c>
      <c r="H166" s="5" t="s">
        <v>24</v>
      </c>
      <c r="I166" s="6">
        <v>1812.6</v>
      </c>
      <c r="J166" s="6"/>
      <c r="K166" s="6"/>
      <c r="L166" s="6"/>
      <c r="M166" s="6">
        <v>0</v>
      </c>
    </row>
    <row r="167" spans="1:13" ht="30">
      <c r="A167" s="4" t="s">
        <v>164</v>
      </c>
      <c r="B167" s="5" t="s">
        <v>25</v>
      </c>
      <c r="C167" s="5" t="s">
        <v>3</v>
      </c>
      <c r="D167" s="5" t="s">
        <v>7</v>
      </c>
      <c r="E167" s="5" t="s">
        <v>60</v>
      </c>
      <c r="F167" s="5"/>
      <c r="G167" s="5"/>
      <c r="H167" s="5"/>
      <c r="I167" s="6">
        <f t="shared" ref="I167:M168" si="76">I168</f>
        <v>35</v>
      </c>
      <c r="J167" s="6">
        <f t="shared" si="76"/>
        <v>0</v>
      </c>
      <c r="K167" s="6">
        <f t="shared" si="76"/>
        <v>0</v>
      </c>
      <c r="L167" s="6">
        <f t="shared" si="76"/>
        <v>0</v>
      </c>
      <c r="M167" s="6">
        <f t="shared" si="76"/>
        <v>35</v>
      </c>
    </row>
    <row r="168" spans="1:13" ht="30">
      <c r="A168" s="4" t="s">
        <v>149</v>
      </c>
      <c r="B168" s="5" t="s">
        <v>25</v>
      </c>
      <c r="C168" s="5" t="s">
        <v>3</v>
      </c>
      <c r="D168" s="5" t="s">
        <v>7</v>
      </c>
      <c r="E168" s="5" t="s">
        <v>118</v>
      </c>
      <c r="F168" s="5"/>
      <c r="G168" s="5"/>
      <c r="H168" s="5"/>
      <c r="I168" s="6">
        <f t="shared" si="76"/>
        <v>35</v>
      </c>
      <c r="J168" s="6">
        <f t="shared" si="76"/>
        <v>0</v>
      </c>
      <c r="K168" s="6">
        <f t="shared" si="76"/>
        <v>0</v>
      </c>
      <c r="L168" s="6">
        <f t="shared" si="76"/>
        <v>0</v>
      </c>
      <c r="M168" s="6">
        <f t="shared" si="76"/>
        <v>35</v>
      </c>
    </row>
    <row r="169" spans="1:13" ht="30">
      <c r="A169" s="25" t="s">
        <v>289</v>
      </c>
      <c r="B169" s="5" t="s">
        <v>25</v>
      </c>
      <c r="C169" s="5" t="s">
        <v>3</v>
      </c>
      <c r="D169" s="5" t="s">
        <v>7</v>
      </c>
      <c r="E169" s="5" t="s">
        <v>118</v>
      </c>
      <c r="F169" s="5" t="s">
        <v>290</v>
      </c>
      <c r="G169" s="5" t="s">
        <v>20</v>
      </c>
      <c r="H169" s="5" t="s">
        <v>27</v>
      </c>
      <c r="I169" s="6">
        <v>35</v>
      </c>
      <c r="J169" s="6"/>
      <c r="K169" s="6"/>
      <c r="L169" s="6"/>
      <c r="M169" s="6">
        <v>35</v>
      </c>
    </row>
    <row r="170" spans="1:13" ht="30">
      <c r="A170" s="4" t="s">
        <v>309</v>
      </c>
      <c r="B170" s="5" t="s">
        <v>25</v>
      </c>
      <c r="C170" s="5" t="s">
        <v>3</v>
      </c>
      <c r="D170" s="5" t="s">
        <v>24</v>
      </c>
      <c r="E170" s="5" t="s">
        <v>220</v>
      </c>
      <c r="F170" s="5"/>
      <c r="G170" s="5"/>
      <c r="H170" s="5"/>
      <c r="I170" s="6">
        <f t="shared" ref="I170:M170" si="77">SUM(I171:I172)</f>
        <v>945.6</v>
      </c>
      <c r="J170" s="6">
        <f t="shared" si="77"/>
        <v>0</v>
      </c>
      <c r="K170" s="6">
        <f t="shared" si="77"/>
        <v>0</v>
      </c>
      <c r="L170" s="6">
        <f t="shared" si="77"/>
        <v>0</v>
      </c>
      <c r="M170" s="6">
        <f t="shared" si="77"/>
        <v>743</v>
      </c>
    </row>
    <row r="171" spans="1:13" ht="30">
      <c r="A171" s="25" t="s">
        <v>289</v>
      </c>
      <c r="B171" s="5" t="s">
        <v>25</v>
      </c>
      <c r="C171" s="5" t="s">
        <v>3</v>
      </c>
      <c r="D171" s="5" t="s">
        <v>24</v>
      </c>
      <c r="E171" s="5" t="s">
        <v>220</v>
      </c>
      <c r="F171" s="5" t="s">
        <v>290</v>
      </c>
      <c r="G171" s="5" t="s">
        <v>0</v>
      </c>
      <c r="H171" s="5" t="s">
        <v>7</v>
      </c>
      <c r="I171" s="6">
        <v>641.5</v>
      </c>
      <c r="J171" s="6"/>
      <c r="K171" s="6"/>
      <c r="L171" s="6"/>
      <c r="M171" s="6">
        <v>436</v>
      </c>
    </row>
    <row r="172" spans="1:13" ht="45">
      <c r="A172" s="25" t="s">
        <v>296</v>
      </c>
      <c r="B172" s="5" t="s">
        <v>25</v>
      </c>
      <c r="C172" s="5" t="s">
        <v>3</v>
      </c>
      <c r="D172" s="5" t="s">
        <v>24</v>
      </c>
      <c r="E172" s="5" t="s">
        <v>220</v>
      </c>
      <c r="F172" s="5" t="s">
        <v>254</v>
      </c>
      <c r="G172" s="5" t="s">
        <v>0</v>
      </c>
      <c r="H172" s="5" t="s">
        <v>7</v>
      </c>
      <c r="I172" s="6">
        <v>304.10000000000002</v>
      </c>
      <c r="J172" s="6"/>
      <c r="K172" s="6"/>
      <c r="L172" s="6"/>
      <c r="M172" s="6">
        <v>307</v>
      </c>
    </row>
    <row r="173" spans="1:13" s="11" customFormat="1" ht="45">
      <c r="A173" s="4" t="s">
        <v>150</v>
      </c>
      <c r="B173" s="5" t="s">
        <v>25</v>
      </c>
      <c r="C173" s="5" t="s">
        <v>8</v>
      </c>
      <c r="D173" s="5" t="s">
        <v>55</v>
      </c>
      <c r="E173" s="5" t="s">
        <v>60</v>
      </c>
      <c r="F173" s="5"/>
      <c r="G173" s="5"/>
      <c r="H173" s="5"/>
      <c r="I173" s="6">
        <f t="shared" ref="I173:L173" si="78">I174</f>
        <v>26.5</v>
      </c>
      <c r="J173" s="6">
        <f t="shared" si="78"/>
        <v>0</v>
      </c>
      <c r="K173" s="6">
        <f t="shared" si="78"/>
        <v>0</v>
      </c>
      <c r="L173" s="6">
        <f t="shared" si="78"/>
        <v>0</v>
      </c>
      <c r="M173" s="6">
        <f>M174+M177</f>
        <v>88</v>
      </c>
    </row>
    <row r="174" spans="1:13" ht="30">
      <c r="A174" s="4" t="s">
        <v>151</v>
      </c>
      <c r="B174" s="5" t="s">
        <v>25</v>
      </c>
      <c r="C174" s="5" t="s">
        <v>8</v>
      </c>
      <c r="D174" s="5" t="s">
        <v>1</v>
      </c>
      <c r="E174" s="5" t="s">
        <v>119</v>
      </c>
      <c r="F174" s="5"/>
      <c r="G174" s="5"/>
      <c r="H174" s="5"/>
      <c r="I174" s="6">
        <f t="shared" ref="I174:M174" si="79">I176+I175</f>
        <v>26.5</v>
      </c>
      <c r="J174" s="6">
        <f t="shared" si="79"/>
        <v>0</v>
      </c>
      <c r="K174" s="6">
        <f t="shared" si="79"/>
        <v>0</v>
      </c>
      <c r="L174" s="6">
        <f t="shared" si="79"/>
        <v>0</v>
      </c>
      <c r="M174" s="6">
        <f t="shared" si="79"/>
        <v>43</v>
      </c>
    </row>
    <row r="175" spans="1:13" ht="30">
      <c r="A175" s="25" t="s">
        <v>4</v>
      </c>
      <c r="B175" s="5" t="s">
        <v>25</v>
      </c>
      <c r="C175" s="5" t="s">
        <v>8</v>
      </c>
      <c r="D175" s="5" t="s">
        <v>1</v>
      </c>
      <c r="E175" s="5" t="s">
        <v>119</v>
      </c>
      <c r="F175" s="5" t="s">
        <v>5</v>
      </c>
      <c r="G175" s="5" t="s">
        <v>20</v>
      </c>
      <c r="H175" s="5" t="s">
        <v>24</v>
      </c>
      <c r="I175" s="6">
        <v>16.5</v>
      </c>
      <c r="J175" s="6"/>
      <c r="K175" s="6"/>
      <c r="L175" s="6"/>
      <c r="M175" s="6">
        <v>33</v>
      </c>
    </row>
    <row r="176" spans="1:13" ht="30">
      <c r="A176" s="25" t="s">
        <v>289</v>
      </c>
      <c r="B176" s="5" t="s">
        <v>25</v>
      </c>
      <c r="C176" s="5" t="s">
        <v>8</v>
      </c>
      <c r="D176" s="5" t="s">
        <v>1</v>
      </c>
      <c r="E176" s="5" t="s">
        <v>119</v>
      </c>
      <c r="F176" s="5" t="s">
        <v>290</v>
      </c>
      <c r="G176" s="5" t="s">
        <v>20</v>
      </c>
      <c r="H176" s="5" t="s">
        <v>24</v>
      </c>
      <c r="I176" s="6">
        <v>10</v>
      </c>
      <c r="J176" s="6"/>
      <c r="K176" s="6"/>
      <c r="L176" s="6"/>
      <c r="M176" s="6">
        <v>10</v>
      </c>
    </row>
    <row r="177" spans="1:13" ht="30">
      <c r="A177" s="4" t="s">
        <v>359</v>
      </c>
      <c r="B177" s="5" t="s">
        <v>25</v>
      </c>
      <c r="C177" s="5" t="s">
        <v>8</v>
      </c>
      <c r="D177" s="5" t="s">
        <v>7</v>
      </c>
      <c r="E177" s="5" t="s">
        <v>312</v>
      </c>
      <c r="F177" s="5"/>
      <c r="G177" s="5"/>
      <c r="H177" s="5"/>
      <c r="I177" s="6" t="e">
        <f>#REF!+I178</f>
        <v>#REF!</v>
      </c>
      <c r="J177" s="6" t="e">
        <f>#REF!+J178</f>
        <v>#REF!</v>
      </c>
      <c r="K177" s="6" t="e">
        <f>#REF!+K178</f>
        <v>#REF!</v>
      </c>
      <c r="L177" s="6" t="e">
        <f>#REF!+L178</f>
        <v>#REF!</v>
      </c>
      <c r="M177" s="6">
        <f>M178</f>
        <v>45</v>
      </c>
    </row>
    <row r="178" spans="1:13" ht="30">
      <c r="A178" s="25" t="s">
        <v>4</v>
      </c>
      <c r="B178" s="5" t="s">
        <v>25</v>
      </c>
      <c r="C178" s="5" t="s">
        <v>8</v>
      </c>
      <c r="D178" s="5" t="s">
        <v>7</v>
      </c>
      <c r="E178" s="5" t="s">
        <v>312</v>
      </c>
      <c r="F178" s="5" t="s">
        <v>5</v>
      </c>
      <c r="G178" s="5" t="s">
        <v>20</v>
      </c>
      <c r="H178" s="5" t="s">
        <v>27</v>
      </c>
      <c r="I178" s="6">
        <v>16.5</v>
      </c>
      <c r="J178" s="6"/>
      <c r="K178" s="6"/>
      <c r="L178" s="6"/>
      <c r="M178" s="6">
        <v>45</v>
      </c>
    </row>
    <row r="179" spans="1:13" ht="78.75">
      <c r="A179" s="12" t="s">
        <v>43</v>
      </c>
      <c r="B179" s="2" t="s">
        <v>27</v>
      </c>
      <c r="C179" s="2" t="s">
        <v>2</v>
      </c>
      <c r="D179" s="2" t="s">
        <v>55</v>
      </c>
      <c r="E179" s="2" t="s">
        <v>60</v>
      </c>
      <c r="F179" s="2"/>
      <c r="G179" s="2"/>
      <c r="H179" s="2"/>
      <c r="I179" s="3">
        <f t="shared" ref="I179" si="80">I180+I186+I189+I192</f>
        <v>8690.8000000000011</v>
      </c>
      <c r="J179" s="3">
        <f>J180+J186+J189+J192</f>
        <v>1520.8</v>
      </c>
      <c r="K179" s="3">
        <f t="shared" ref="K179:M179" si="81">K180+K186+K189+K192</f>
        <v>0</v>
      </c>
      <c r="L179" s="3">
        <f t="shared" si="81"/>
        <v>0</v>
      </c>
      <c r="M179" s="3">
        <f t="shared" si="81"/>
        <v>8340</v>
      </c>
    </row>
    <row r="180" spans="1:13" s="11" customFormat="1" ht="30">
      <c r="A180" s="4" t="s">
        <v>69</v>
      </c>
      <c r="B180" s="5" t="s">
        <v>27</v>
      </c>
      <c r="C180" s="5" t="s">
        <v>3</v>
      </c>
      <c r="D180" s="5" t="s">
        <v>55</v>
      </c>
      <c r="E180" s="5" t="s">
        <v>60</v>
      </c>
      <c r="F180" s="5"/>
      <c r="G180" s="5"/>
      <c r="H180" s="5"/>
      <c r="I180" s="6">
        <f t="shared" ref="I180:M180" si="82">I182</f>
        <v>6780</v>
      </c>
      <c r="J180" s="6">
        <f t="shared" si="82"/>
        <v>1110</v>
      </c>
      <c r="K180" s="6">
        <f t="shared" si="82"/>
        <v>0</v>
      </c>
      <c r="L180" s="6">
        <f t="shared" si="82"/>
        <v>0</v>
      </c>
      <c r="M180" s="6">
        <f t="shared" si="82"/>
        <v>7000</v>
      </c>
    </row>
    <row r="181" spans="1:13" s="11" customFormat="1" ht="30">
      <c r="A181" s="4" t="s">
        <v>165</v>
      </c>
      <c r="B181" s="5" t="s">
        <v>27</v>
      </c>
      <c r="C181" s="5" t="s">
        <v>3</v>
      </c>
      <c r="D181" s="5" t="s">
        <v>1</v>
      </c>
      <c r="E181" s="5" t="s">
        <v>60</v>
      </c>
      <c r="F181" s="5"/>
      <c r="G181" s="5"/>
      <c r="H181" s="5"/>
      <c r="I181" s="6">
        <f t="shared" ref="I181:M181" si="83">I182</f>
        <v>6780</v>
      </c>
      <c r="J181" s="6">
        <f t="shared" si="83"/>
        <v>1110</v>
      </c>
      <c r="K181" s="6">
        <f t="shared" si="83"/>
        <v>0</v>
      </c>
      <c r="L181" s="6">
        <f t="shared" si="83"/>
        <v>0</v>
      </c>
      <c r="M181" s="6">
        <f t="shared" si="83"/>
        <v>7000</v>
      </c>
    </row>
    <row r="182" spans="1:13" ht="30">
      <c r="A182" s="4" t="s">
        <v>57</v>
      </c>
      <c r="B182" s="5" t="s">
        <v>27</v>
      </c>
      <c r="C182" s="5" t="s">
        <v>3</v>
      </c>
      <c r="D182" s="5" t="s">
        <v>1</v>
      </c>
      <c r="E182" s="5" t="s">
        <v>58</v>
      </c>
      <c r="F182" s="5"/>
      <c r="G182" s="5"/>
      <c r="H182" s="5"/>
      <c r="I182" s="6">
        <f t="shared" ref="I182:M182" si="84">I184+I183+I185</f>
        <v>6780</v>
      </c>
      <c r="J182" s="6">
        <f t="shared" si="84"/>
        <v>1110</v>
      </c>
      <c r="K182" s="6">
        <f t="shared" si="84"/>
        <v>0</v>
      </c>
      <c r="L182" s="6">
        <f t="shared" si="84"/>
        <v>0</v>
      </c>
      <c r="M182" s="6">
        <f t="shared" si="84"/>
        <v>7000</v>
      </c>
    </row>
    <row r="183" spans="1:13" ht="90">
      <c r="A183" s="25" t="s">
        <v>294</v>
      </c>
      <c r="B183" s="5" t="s">
        <v>27</v>
      </c>
      <c r="C183" s="5" t="s">
        <v>3</v>
      </c>
      <c r="D183" s="5" t="s">
        <v>1</v>
      </c>
      <c r="E183" s="5" t="s">
        <v>58</v>
      </c>
      <c r="F183" s="5" t="s">
        <v>295</v>
      </c>
      <c r="G183" s="5" t="s">
        <v>24</v>
      </c>
      <c r="H183" s="5" t="s">
        <v>11</v>
      </c>
      <c r="I183" s="6">
        <v>4300</v>
      </c>
      <c r="J183" s="6">
        <v>350</v>
      </c>
      <c r="K183" s="6"/>
      <c r="L183" s="6"/>
      <c r="M183" s="6">
        <v>5359</v>
      </c>
    </row>
    <row r="184" spans="1:13" ht="30">
      <c r="A184" s="25" t="s">
        <v>4</v>
      </c>
      <c r="B184" s="5" t="s">
        <v>27</v>
      </c>
      <c r="C184" s="5" t="s">
        <v>3</v>
      </c>
      <c r="D184" s="5" t="s">
        <v>1</v>
      </c>
      <c r="E184" s="5" t="s">
        <v>58</v>
      </c>
      <c r="F184" s="5" t="s">
        <v>5</v>
      </c>
      <c r="G184" s="5" t="s">
        <v>24</v>
      </c>
      <c r="H184" s="5" t="s">
        <v>11</v>
      </c>
      <c r="I184" s="6">
        <v>2478</v>
      </c>
      <c r="J184" s="6">
        <f>560+200</f>
        <v>760</v>
      </c>
      <c r="K184" s="6"/>
      <c r="L184" s="6"/>
      <c r="M184" s="6">
        <v>1639</v>
      </c>
    </row>
    <row r="185" spans="1:13">
      <c r="A185" s="25" t="s">
        <v>6</v>
      </c>
      <c r="B185" s="5" t="s">
        <v>27</v>
      </c>
      <c r="C185" s="5" t="s">
        <v>3</v>
      </c>
      <c r="D185" s="5" t="s">
        <v>1</v>
      </c>
      <c r="E185" s="5" t="s">
        <v>58</v>
      </c>
      <c r="F185" s="5" t="s">
        <v>293</v>
      </c>
      <c r="G185" s="5" t="s">
        <v>24</v>
      </c>
      <c r="H185" s="5" t="s">
        <v>11</v>
      </c>
      <c r="I185" s="6">
        <v>2</v>
      </c>
      <c r="J185" s="6"/>
      <c r="K185" s="6"/>
      <c r="L185" s="6"/>
      <c r="M185" s="6">
        <v>2</v>
      </c>
    </row>
    <row r="186" spans="1:13" s="11" customFormat="1" ht="45">
      <c r="A186" s="4" t="s">
        <v>152</v>
      </c>
      <c r="B186" s="5" t="s">
        <v>27</v>
      </c>
      <c r="C186" s="5" t="s">
        <v>8</v>
      </c>
      <c r="D186" s="5" t="s">
        <v>55</v>
      </c>
      <c r="E186" s="5" t="s">
        <v>60</v>
      </c>
      <c r="F186" s="5"/>
      <c r="G186" s="5"/>
      <c r="H186" s="5"/>
      <c r="I186" s="6">
        <f t="shared" ref="I186:M187" si="85">I187</f>
        <v>474.6</v>
      </c>
      <c r="J186" s="6">
        <f t="shared" si="85"/>
        <v>407</v>
      </c>
      <c r="K186" s="6">
        <f t="shared" si="85"/>
        <v>0</v>
      </c>
      <c r="L186" s="6">
        <f t="shared" si="85"/>
        <v>0</v>
      </c>
      <c r="M186" s="6">
        <f t="shared" si="85"/>
        <v>1000</v>
      </c>
    </row>
    <row r="187" spans="1:13" ht="45">
      <c r="A187" s="4" t="s">
        <v>166</v>
      </c>
      <c r="B187" s="5" t="s">
        <v>27</v>
      </c>
      <c r="C187" s="5" t="s">
        <v>8</v>
      </c>
      <c r="D187" s="5" t="s">
        <v>1</v>
      </c>
      <c r="E187" s="5" t="s">
        <v>120</v>
      </c>
      <c r="F187" s="5"/>
      <c r="G187" s="5"/>
      <c r="H187" s="5"/>
      <c r="I187" s="6">
        <f t="shared" si="85"/>
        <v>474.6</v>
      </c>
      <c r="J187" s="6">
        <f t="shared" si="85"/>
        <v>407</v>
      </c>
      <c r="K187" s="6">
        <f t="shared" si="85"/>
        <v>0</v>
      </c>
      <c r="L187" s="6">
        <f t="shared" si="85"/>
        <v>0</v>
      </c>
      <c r="M187" s="6">
        <f t="shared" si="85"/>
        <v>1000</v>
      </c>
    </row>
    <row r="188" spans="1:13" ht="30">
      <c r="A188" s="25" t="s">
        <v>4</v>
      </c>
      <c r="B188" s="5" t="s">
        <v>27</v>
      </c>
      <c r="C188" s="5" t="s">
        <v>8</v>
      </c>
      <c r="D188" s="5" t="s">
        <v>1</v>
      </c>
      <c r="E188" s="5" t="s">
        <v>120</v>
      </c>
      <c r="F188" s="5" t="s">
        <v>5</v>
      </c>
      <c r="G188" s="5" t="s">
        <v>24</v>
      </c>
      <c r="H188" s="5" t="s">
        <v>11</v>
      </c>
      <c r="I188" s="6">
        <v>474.6</v>
      </c>
      <c r="J188" s="6">
        <v>407</v>
      </c>
      <c r="K188" s="6"/>
      <c r="L188" s="6"/>
      <c r="M188" s="6">
        <v>1000</v>
      </c>
    </row>
    <row r="189" spans="1:13" s="11" customFormat="1" ht="30">
      <c r="A189" s="4" t="s">
        <v>153</v>
      </c>
      <c r="B189" s="5" t="s">
        <v>27</v>
      </c>
      <c r="C189" s="5" t="s">
        <v>9</v>
      </c>
      <c r="D189" s="5" t="s">
        <v>55</v>
      </c>
      <c r="E189" s="5" t="s">
        <v>60</v>
      </c>
      <c r="F189" s="5"/>
      <c r="G189" s="5"/>
      <c r="H189" s="5"/>
      <c r="I189" s="6">
        <f t="shared" ref="I189:M190" si="86">I190</f>
        <v>255</v>
      </c>
      <c r="J189" s="6">
        <f t="shared" si="86"/>
        <v>0</v>
      </c>
      <c r="K189" s="6">
        <f t="shared" si="86"/>
        <v>0</v>
      </c>
      <c r="L189" s="6">
        <f t="shared" si="86"/>
        <v>0</v>
      </c>
      <c r="M189" s="6">
        <f t="shared" si="86"/>
        <v>10</v>
      </c>
    </row>
    <row r="190" spans="1:13">
      <c r="A190" s="4" t="s">
        <v>167</v>
      </c>
      <c r="B190" s="5" t="s">
        <v>27</v>
      </c>
      <c r="C190" s="5" t="s">
        <v>9</v>
      </c>
      <c r="D190" s="5" t="s">
        <v>1</v>
      </c>
      <c r="E190" s="5" t="s">
        <v>121</v>
      </c>
      <c r="F190" s="5"/>
      <c r="G190" s="5"/>
      <c r="H190" s="5"/>
      <c r="I190" s="6">
        <f t="shared" si="86"/>
        <v>255</v>
      </c>
      <c r="J190" s="6">
        <f t="shared" si="86"/>
        <v>0</v>
      </c>
      <c r="K190" s="6">
        <f t="shared" si="86"/>
        <v>0</v>
      </c>
      <c r="L190" s="6">
        <f t="shared" si="86"/>
        <v>0</v>
      </c>
      <c r="M190" s="6">
        <f t="shared" si="86"/>
        <v>10</v>
      </c>
    </row>
    <row r="191" spans="1:13" ht="30">
      <c r="A191" s="25" t="s">
        <v>4</v>
      </c>
      <c r="B191" s="5" t="s">
        <v>27</v>
      </c>
      <c r="C191" s="5" t="s">
        <v>9</v>
      </c>
      <c r="D191" s="5" t="s">
        <v>1</v>
      </c>
      <c r="E191" s="5" t="s">
        <v>121</v>
      </c>
      <c r="F191" s="5" t="s">
        <v>5</v>
      </c>
      <c r="G191" s="5" t="s">
        <v>24</v>
      </c>
      <c r="H191" s="5" t="s">
        <v>11</v>
      </c>
      <c r="I191" s="6">
        <v>255</v>
      </c>
      <c r="J191" s="6"/>
      <c r="K191" s="6"/>
      <c r="L191" s="6"/>
      <c r="M191" s="6">
        <v>10</v>
      </c>
    </row>
    <row r="192" spans="1:13" s="11" customFormat="1" ht="30">
      <c r="A192" s="4" t="s">
        <v>154</v>
      </c>
      <c r="B192" s="5" t="s">
        <v>27</v>
      </c>
      <c r="C192" s="5" t="s">
        <v>17</v>
      </c>
      <c r="D192" s="5" t="s">
        <v>55</v>
      </c>
      <c r="E192" s="5" t="s">
        <v>60</v>
      </c>
      <c r="F192" s="5"/>
      <c r="G192" s="5"/>
      <c r="H192" s="5"/>
      <c r="I192" s="6">
        <f t="shared" ref="I192:M193" si="87">I193</f>
        <v>1181.2</v>
      </c>
      <c r="J192" s="6">
        <f t="shared" si="87"/>
        <v>3.8</v>
      </c>
      <c r="K192" s="6">
        <f t="shared" si="87"/>
        <v>0</v>
      </c>
      <c r="L192" s="6">
        <f t="shared" si="87"/>
        <v>0</v>
      </c>
      <c r="M192" s="6">
        <f t="shared" si="87"/>
        <v>330</v>
      </c>
    </row>
    <row r="193" spans="1:13" ht="30">
      <c r="A193" s="4" t="s">
        <v>168</v>
      </c>
      <c r="B193" s="5" t="s">
        <v>27</v>
      </c>
      <c r="C193" s="5" t="s">
        <v>17</v>
      </c>
      <c r="D193" s="5" t="s">
        <v>1</v>
      </c>
      <c r="E193" s="5" t="s">
        <v>113</v>
      </c>
      <c r="F193" s="5"/>
      <c r="G193" s="5"/>
      <c r="H193" s="5"/>
      <c r="I193" s="6">
        <f t="shared" si="87"/>
        <v>1181.2</v>
      </c>
      <c r="J193" s="6">
        <f t="shared" si="87"/>
        <v>3.8</v>
      </c>
      <c r="K193" s="6">
        <f t="shared" si="87"/>
        <v>0</v>
      </c>
      <c r="L193" s="6">
        <f t="shared" si="87"/>
        <v>0</v>
      </c>
      <c r="M193" s="6">
        <f t="shared" si="87"/>
        <v>330</v>
      </c>
    </row>
    <row r="194" spans="1:13" ht="30">
      <c r="A194" s="25" t="s">
        <v>4</v>
      </c>
      <c r="B194" s="5" t="s">
        <v>27</v>
      </c>
      <c r="C194" s="5" t="s">
        <v>17</v>
      </c>
      <c r="D194" s="5" t="s">
        <v>1</v>
      </c>
      <c r="E194" s="5" t="s">
        <v>113</v>
      </c>
      <c r="F194" s="5" t="s">
        <v>5</v>
      </c>
      <c r="G194" s="5" t="s">
        <v>24</v>
      </c>
      <c r="H194" s="5" t="s">
        <v>11</v>
      </c>
      <c r="I194" s="6">
        <v>1181.2</v>
      </c>
      <c r="J194" s="6">
        <v>3.8</v>
      </c>
      <c r="K194" s="6"/>
      <c r="L194" s="6"/>
      <c r="M194" s="6">
        <v>330</v>
      </c>
    </row>
    <row r="195" spans="1:13" ht="47.25">
      <c r="A195" s="12" t="s">
        <v>44</v>
      </c>
      <c r="B195" s="2" t="s">
        <v>0</v>
      </c>
      <c r="C195" s="2" t="s">
        <v>2</v>
      </c>
      <c r="D195" s="2" t="s">
        <v>55</v>
      </c>
      <c r="E195" s="2" t="s">
        <v>60</v>
      </c>
      <c r="F195" s="2"/>
      <c r="G195" s="2"/>
      <c r="H195" s="2"/>
      <c r="I195" s="3" t="e">
        <f>I196+I199+I204+I207</f>
        <v>#REF!</v>
      </c>
      <c r="J195" s="3" t="e">
        <f>J196+J199+J204+J207</f>
        <v>#REF!</v>
      </c>
      <c r="K195" s="3" t="e">
        <f>K196+K199+K204+K207</f>
        <v>#REF!</v>
      </c>
      <c r="L195" s="3" t="e">
        <f>L196+L199+L204+L207</f>
        <v>#REF!</v>
      </c>
      <c r="M195" s="3">
        <f>M196+M199+M204+M207</f>
        <v>1540</v>
      </c>
    </row>
    <row r="196" spans="1:13" s="11" customFormat="1" ht="30">
      <c r="A196" s="4" t="s">
        <v>155</v>
      </c>
      <c r="B196" s="5" t="s">
        <v>0</v>
      </c>
      <c r="C196" s="5" t="s">
        <v>3</v>
      </c>
      <c r="D196" s="5" t="s">
        <v>55</v>
      </c>
      <c r="E196" s="5" t="s">
        <v>60</v>
      </c>
      <c r="F196" s="5"/>
      <c r="G196" s="5"/>
      <c r="H196" s="5"/>
      <c r="I196" s="6">
        <f t="shared" ref="I196:M196" si="88">I197</f>
        <v>99</v>
      </c>
      <c r="J196" s="6">
        <f t="shared" si="88"/>
        <v>0</v>
      </c>
      <c r="K196" s="6">
        <f t="shared" si="88"/>
        <v>0</v>
      </c>
      <c r="L196" s="6">
        <f t="shared" si="88"/>
        <v>0</v>
      </c>
      <c r="M196" s="6">
        <f t="shared" si="88"/>
        <v>350</v>
      </c>
    </row>
    <row r="197" spans="1:13" ht="30">
      <c r="A197" s="4" t="s">
        <v>169</v>
      </c>
      <c r="B197" s="5" t="s">
        <v>0</v>
      </c>
      <c r="C197" s="5" t="s">
        <v>3</v>
      </c>
      <c r="D197" s="5" t="s">
        <v>1</v>
      </c>
      <c r="E197" s="5" t="s">
        <v>122</v>
      </c>
      <c r="F197" s="5"/>
      <c r="G197" s="5"/>
      <c r="H197" s="5"/>
      <c r="I197" s="6">
        <f t="shared" ref="I197:M197" si="89">I198</f>
        <v>99</v>
      </c>
      <c r="J197" s="6">
        <f t="shared" si="89"/>
        <v>0</v>
      </c>
      <c r="K197" s="6">
        <f t="shared" si="89"/>
        <v>0</v>
      </c>
      <c r="L197" s="6">
        <f t="shared" si="89"/>
        <v>0</v>
      </c>
      <c r="M197" s="6">
        <f t="shared" si="89"/>
        <v>350</v>
      </c>
    </row>
    <row r="198" spans="1:13" ht="30">
      <c r="A198" s="25" t="s">
        <v>4</v>
      </c>
      <c r="B198" s="5" t="s">
        <v>0</v>
      </c>
      <c r="C198" s="5" t="s">
        <v>3</v>
      </c>
      <c r="D198" s="5" t="s">
        <v>1</v>
      </c>
      <c r="E198" s="5" t="s">
        <v>122</v>
      </c>
      <c r="F198" s="5" t="s">
        <v>5</v>
      </c>
      <c r="G198" s="5" t="s">
        <v>21</v>
      </c>
      <c r="H198" s="5" t="s">
        <v>25</v>
      </c>
      <c r="I198" s="6">
        <v>99</v>
      </c>
      <c r="J198" s="6"/>
      <c r="K198" s="6"/>
      <c r="L198" s="6"/>
      <c r="M198" s="6">
        <v>350</v>
      </c>
    </row>
    <row r="199" spans="1:13" s="11" customFormat="1" ht="30">
      <c r="A199" s="4" t="s">
        <v>156</v>
      </c>
      <c r="B199" s="5" t="s">
        <v>0</v>
      </c>
      <c r="C199" s="5" t="s">
        <v>8</v>
      </c>
      <c r="D199" s="5" t="s">
        <v>55</v>
      </c>
      <c r="E199" s="5" t="s">
        <v>60</v>
      </c>
      <c r="F199" s="5"/>
      <c r="G199" s="5"/>
      <c r="H199" s="5"/>
      <c r="I199" s="6">
        <f t="shared" ref="I199:M199" si="90">I200+I202</f>
        <v>165</v>
      </c>
      <c r="J199" s="6">
        <f t="shared" si="90"/>
        <v>47</v>
      </c>
      <c r="K199" s="6">
        <f t="shared" si="90"/>
        <v>0</v>
      </c>
      <c r="L199" s="6">
        <f t="shared" si="90"/>
        <v>0</v>
      </c>
      <c r="M199" s="6">
        <f t="shared" si="90"/>
        <v>200</v>
      </c>
    </row>
    <row r="200" spans="1:13" ht="30">
      <c r="A200" s="4" t="s">
        <v>170</v>
      </c>
      <c r="B200" s="5" t="s">
        <v>0</v>
      </c>
      <c r="C200" s="5" t="s">
        <v>8</v>
      </c>
      <c r="D200" s="5" t="s">
        <v>1</v>
      </c>
      <c r="E200" s="5" t="s">
        <v>114</v>
      </c>
      <c r="F200" s="5"/>
      <c r="G200" s="5"/>
      <c r="H200" s="5"/>
      <c r="I200" s="6">
        <f t="shared" ref="I200:M202" si="91">I201</f>
        <v>45</v>
      </c>
      <c r="J200" s="6">
        <f t="shared" si="91"/>
        <v>47</v>
      </c>
      <c r="K200" s="6">
        <f t="shared" si="91"/>
        <v>0</v>
      </c>
      <c r="L200" s="6">
        <f t="shared" si="91"/>
        <v>0</v>
      </c>
      <c r="M200" s="6">
        <f t="shared" si="91"/>
        <v>100</v>
      </c>
    </row>
    <row r="201" spans="1:13" ht="30">
      <c r="A201" s="25" t="s">
        <v>4</v>
      </c>
      <c r="B201" s="5" t="s">
        <v>0</v>
      </c>
      <c r="C201" s="5" t="s">
        <v>8</v>
      </c>
      <c r="D201" s="5" t="s">
        <v>1</v>
      </c>
      <c r="E201" s="5" t="s">
        <v>114</v>
      </c>
      <c r="F201" s="5" t="s">
        <v>5</v>
      </c>
      <c r="G201" s="5" t="s">
        <v>27</v>
      </c>
      <c r="H201" s="5" t="s">
        <v>25</v>
      </c>
      <c r="I201" s="6">
        <v>45</v>
      </c>
      <c r="J201" s="6">
        <v>47</v>
      </c>
      <c r="K201" s="6"/>
      <c r="L201" s="6"/>
      <c r="M201" s="6">
        <v>100</v>
      </c>
    </row>
    <row r="202" spans="1:13" ht="45">
      <c r="A202" s="4" t="s">
        <v>259</v>
      </c>
      <c r="B202" s="5" t="s">
        <v>0</v>
      </c>
      <c r="C202" s="5" t="s">
        <v>8</v>
      </c>
      <c r="D202" s="5" t="s">
        <v>7</v>
      </c>
      <c r="E202" s="5" t="s">
        <v>263</v>
      </c>
      <c r="F202" s="5"/>
      <c r="G202" s="5"/>
      <c r="H202" s="5"/>
      <c r="I202" s="6">
        <f t="shared" si="91"/>
        <v>120</v>
      </c>
      <c r="J202" s="6">
        <f t="shared" si="91"/>
        <v>0</v>
      </c>
      <c r="K202" s="6">
        <f t="shared" si="91"/>
        <v>0</v>
      </c>
      <c r="L202" s="6">
        <f t="shared" si="91"/>
        <v>0</v>
      </c>
      <c r="M202" s="6">
        <f t="shared" si="91"/>
        <v>100</v>
      </c>
    </row>
    <row r="203" spans="1:13" ht="30">
      <c r="A203" s="25" t="s">
        <v>4</v>
      </c>
      <c r="B203" s="5" t="s">
        <v>0</v>
      </c>
      <c r="C203" s="5" t="s">
        <v>8</v>
      </c>
      <c r="D203" s="5" t="s">
        <v>7</v>
      </c>
      <c r="E203" s="5" t="s">
        <v>263</v>
      </c>
      <c r="F203" s="5" t="s">
        <v>5</v>
      </c>
      <c r="G203" s="5" t="s">
        <v>27</v>
      </c>
      <c r="H203" s="5" t="s">
        <v>25</v>
      </c>
      <c r="I203" s="6">
        <v>120</v>
      </c>
      <c r="J203" s="6"/>
      <c r="K203" s="6"/>
      <c r="L203" s="6"/>
      <c r="M203" s="6">
        <v>100</v>
      </c>
    </row>
    <row r="204" spans="1:13" s="11" customFormat="1" ht="30">
      <c r="A204" s="4" t="s">
        <v>157</v>
      </c>
      <c r="B204" s="5" t="s">
        <v>0</v>
      </c>
      <c r="C204" s="5" t="s">
        <v>9</v>
      </c>
      <c r="D204" s="5" t="s">
        <v>55</v>
      </c>
      <c r="E204" s="5" t="s">
        <v>60</v>
      </c>
      <c r="F204" s="5"/>
      <c r="G204" s="5"/>
      <c r="H204" s="5"/>
      <c r="I204" s="6" t="e">
        <f>#REF!+#REF!+I205</f>
        <v>#REF!</v>
      </c>
      <c r="J204" s="6" t="e">
        <f>#REF!+#REF!+J205</f>
        <v>#REF!</v>
      </c>
      <c r="K204" s="6" t="e">
        <f>#REF!+#REF!+K205</f>
        <v>#REF!</v>
      </c>
      <c r="L204" s="6" t="e">
        <f>#REF!+#REF!+L205</f>
        <v>#REF!</v>
      </c>
      <c r="M204" s="6">
        <f>M205</f>
        <v>500</v>
      </c>
    </row>
    <row r="205" spans="1:13" ht="60">
      <c r="A205" s="4" t="s">
        <v>304</v>
      </c>
      <c r="B205" s="5" t="s">
        <v>0</v>
      </c>
      <c r="C205" s="5" t="s">
        <v>9</v>
      </c>
      <c r="D205" s="5" t="s">
        <v>24</v>
      </c>
      <c r="E205" s="5" t="s">
        <v>264</v>
      </c>
      <c r="F205" s="5"/>
      <c r="G205" s="5"/>
      <c r="H205" s="5"/>
      <c r="I205" s="6">
        <f t="shared" ref="I205:M205" si="92">I206</f>
        <v>200</v>
      </c>
      <c r="J205" s="6">
        <f t="shared" si="92"/>
        <v>0</v>
      </c>
      <c r="K205" s="6">
        <f t="shared" si="92"/>
        <v>0</v>
      </c>
      <c r="L205" s="6">
        <f t="shared" si="92"/>
        <v>0</v>
      </c>
      <c r="M205" s="6">
        <f t="shared" si="92"/>
        <v>500</v>
      </c>
    </row>
    <row r="206" spans="1:13" ht="30">
      <c r="A206" s="25" t="s">
        <v>4</v>
      </c>
      <c r="B206" s="5" t="s">
        <v>0</v>
      </c>
      <c r="C206" s="5" t="s">
        <v>9</v>
      </c>
      <c r="D206" s="5" t="s">
        <v>24</v>
      </c>
      <c r="E206" s="5" t="s">
        <v>264</v>
      </c>
      <c r="F206" s="5" t="s">
        <v>5</v>
      </c>
      <c r="G206" s="5" t="s">
        <v>27</v>
      </c>
      <c r="H206" s="5" t="s">
        <v>25</v>
      </c>
      <c r="I206" s="6">
        <v>200</v>
      </c>
      <c r="J206" s="6"/>
      <c r="K206" s="6"/>
      <c r="L206" s="6"/>
      <c r="M206" s="6">
        <v>500</v>
      </c>
    </row>
    <row r="207" spans="1:13" s="11" customFormat="1" ht="30">
      <c r="A207" s="4" t="s">
        <v>158</v>
      </c>
      <c r="B207" s="5" t="s">
        <v>0</v>
      </c>
      <c r="C207" s="5" t="s">
        <v>17</v>
      </c>
      <c r="D207" s="5" t="s">
        <v>55</v>
      </c>
      <c r="E207" s="5" t="s">
        <v>60</v>
      </c>
      <c r="F207" s="5"/>
      <c r="G207" s="5"/>
      <c r="H207" s="5"/>
      <c r="I207" s="6">
        <f t="shared" ref="I207:M210" si="93">I208</f>
        <v>55</v>
      </c>
      <c r="J207" s="6">
        <f t="shared" si="93"/>
        <v>50</v>
      </c>
      <c r="K207" s="6">
        <f t="shared" si="93"/>
        <v>0</v>
      </c>
      <c r="L207" s="6">
        <f t="shared" si="93"/>
        <v>0</v>
      </c>
      <c r="M207" s="6">
        <f>M208+M210</f>
        <v>490</v>
      </c>
    </row>
    <row r="208" spans="1:13" ht="30">
      <c r="A208" s="4" t="s">
        <v>171</v>
      </c>
      <c r="B208" s="5" t="s">
        <v>0</v>
      </c>
      <c r="C208" s="5" t="s">
        <v>17</v>
      </c>
      <c r="D208" s="5" t="s">
        <v>1</v>
      </c>
      <c r="E208" s="5" t="s">
        <v>203</v>
      </c>
      <c r="F208" s="5"/>
      <c r="G208" s="5"/>
      <c r="H208" s="5"/>
      <c r="I208" s="6">
        <f t="shared" si="93"/>
        <v>55</v>
      </c>
      <c r="J208" s="6">
        <f t="shared" si="93"/>
        <v>50</v>
      </c>
      <c r="K208" s="6">
        <f t="shared" si="93"/>
        <v>0</v>
      </c>
      <c r="L208" s="6">
        <f t="shared" si="93"/>
        <v>0</v>
      </c>
      <c r="M208" s="6">
        <f t="shared" si="93"/>
        <v>90</v>
      </c>
    </row>
    <row r="209" spans="1:13" ht="30">
      <c r="A209" s="25" t="s">
        <v>4</v>
      </c>
      <c r="B209" s="5" t="s">
        <v>0</v>
      </c>
      <c r="C209" s="5" t="s">
        <v>17</v>
      </c>
      <c r="D209" s="5" t="s">
        <v>1</v>
      </c>
      <c r="E209" s="5" t="s">
        <v>203</v>
      </c>
      <c r="F209" s="5" t="s">
        <v>5</v>
      </c>
      <c r="G209" s="5" t="s">
        <v>25</v>
      </c>
      <c r="H209" s="5" t="s">
        <v>24</v>
      </c>
      <c r="I209" s="6">
        <v>55</v>
      </c>
      <c r="J209" s="6">
        <v>50</v>
      </c>
      <c r="K209" s="6"/>
      <c r="L209" s="6"/>
      <c r="M209" s="6">
        <v>90</v>
      </c>
    </row>
    <row r="210" spans="1:13" ht="45">
      <c r="A210" s="4" t="s">
        <v>368</v>
      </c>
      <c r="B210" s="5" t="s">
        <v>0</v>
      </c>
      <c r="C210" s="5" t="s">
        <v>17</v>
      </c>
      <c r="D210" s="5" t="s">
        <v>1</v>
      </c>
      <c r="E210" s="5" t="s">
        <v>313</v>
      </c>
      <c r="F210" s="5"/>
      <c r="G210" s="5"/>
      <c r="H210" s="5"/>
      <c r="I210" s="6">
        <f t="shared" si="93"/>
        <v>55</v>
      </c>
      <c r="J210" s="6">
        <f t="shared" si="93"/>
        <v>50</v>
      </c>
      <c r="K210" s="6">
        <f t="shared" si="93"/>
        <v>0</v>
      </c>
      <c r="L210" s="6">
        <f t="shared" si="93"/>
        <v>0</v>
      </c>
      <c r="M210" s="6">
        <f t="shared" si="93"/>
        <v>400</v>
      </c>
    </row>
    <row r="211" spans="1:13" ht="30">
      <c r="A211" s="25" t="s">
        <v>4</v>
      </c>
      <c r="B211" s="5" t="s">
        <v>0</v>
      </c>
      <c r="C211" s="5" t="s">
        <v>17</v>
      </c>
      <c r="D211" s="5" t="s">
        <v>1</v>
      </c>
      <c r="E211" s="5" t="s">
        <v>313</v>
      </c>
      <c r="F211" s="5" t="s">
        <v>5</v>
      </c>
      <c r="G211" s="5" t="s">
        <v>25</v>
      </c>
      <c r="H211" s="5" t="s">
        <v>24</v>
      </c>
      <c r="I211" s="6">
        <v>55</v>
      </c>
      <c r="J211" s="6">
        <v>50</v>
      </c>
      <c r="K211" s="6"/>
      <c r="L211" s="6"/>
      <c r="M211" s="6">
        <v>400</v>
      </c>
    </row>
    <row r="212" spans="1:13" ht="47.25">
      <c r="A212" s="12" t="s">
        <v>45</v>
      </c>
      <c r="B212" s="2" t="s">
        <v>22</v>
      </c>
      <c r="C212" s="2" t="s">
        <v>2</v>
      </c>
      <c r="D212" s="2" t="s">
        <v>55</v>
      </c>
      <c r="E212" s="2" t="s">
        <v>60</v>
      </c>
      <c r="F212" s="2"/>
      <c r="G212" s="2"/>
      <c r="H212" s="2"/>
      <c r="I212" s="3">
        <f>I213+I219</f>
        <v>50061.9</v>
      </c>
      <c r="J212" s="3">
        <f>J213+J219</f>
        <v>-7994.8</v>
      </c>
      <c r="K212" s="3">
        <f>K213+K219</f>
        <v>0</v>
      </c>
      <c r="L212" s="3" t="e">
        <f>#REF!</f>
        <v>#REF!</v>
      </c>
      <c r="M212" s="3">
        <f>M213+M219+M216</f>
        <v>32843</v>
      </c>
    </row>
    <row r="213" spans="1:13" s="11" customFormat="1" ht="30">
      <c r="A213" s="13" t="s">
        <v>159</v>
      </c>
      <c r="B213" s="5" t="s">
        <v>22</v>
      </c>
      <c r="C213" s="5" t="s">
        <v>3</v>
      </c>
      <c r="D213" s="5" t="s">
        <v>55</v>
      </c>
      <c r="E213" s="5" t="s">
        <v>60</v>
      </c>
      <c r="F213" s="5"/>
      <c r="G213" s="5"/>
      <c r="H213" s="5"/>
      <c r="I213" s="6">
        <f t="shared" ref="I213:M217" si="94">I214</f>
        <v>45561.9</v>
      </c>
      <c r="J213" s="6">
        <f t="shared" si="94"/>
        <v>-7994.8</v>
      </c>
      <c r="K213" s="6">
        <f t="shared" si="94"/>
        <v>0</v>
      </c>
      <c r="L213" s="6">
        <f t="shared" si="94"/>
        <v>0</v>
      </c>
      <c r="M213" s="6">
        <f>M214</f>
        <v>24343</v>
      </c>
    </row>
    <row r="214" spans="1:13" ht="30">
      <c r="A214" s="13" t="s">
        <v>207</v>
      </c>
      <c r="B214" s="5" t="s">
        <v>22</v>
      </c>
      <c r="C214" s="5" t="s">
        <v>3</v>
      </c>
      <c r="D214" s="5" t="s">
        <v>1</v>
      </c>
      <c r="E214" s="5" t="s">
        <v>123</v>
      </c>
      <c r="F214" s="5"/>
      <c r="G214" s="5"/>
      <c r="H214" s="5"/>
      <c r="I214" s="6">
        <f t="shared" si="94"/>
        <v>45561.9</v>
      </c>
      <c r="J214" s="6">
        <f t="shared" si="94"/>
        <v>-7994.8</v>
      </c>
      <c r="K214" s="6">
        <f t="shared" si="94"/>
        <v>0</v>
      </c>
      <c r="L214" s="6">
        <f t="shared" si="94"/>
        <v>0</v>
      </c>
      <c r="M214" s="6">
        <f t="shared" si="94"/>
        <v>24343</v>
      </c>
    </row>
    <row r="215" spans="1:13" ht="30">
      <c r="A215" s="25" t="s">
        <v>4</v>
      </c>
      <c r="B215" s="5" t="s">
        <v>22</v>
      </c>
      <c r="C215" s="5" t="s">
        <v>3</v>
      </c>
      <c r="D215" s="5" t="s">
        <v>1</v>
      </c>
      <c r="E215" s="5" t="s">
        <v>123</v>
      </c>
      <c r="F215" s="5" t="s">
        <v>5</v>
      </c>
      <c r="G215" s="5" t="s">
        <v>21</v>
      </c>
      <c r="H215" s="5" t="s">
        <v>11</v>
      </c>
      <c r="I215" s="6">
        <v>45561.9</v>
      </c>
      <c r="J215" s="6">
        <v>-7994.8</v>
      </c>
      <c r="K215" s="6"/>
      <c r="L215" s="6"/>
      <c r="M215" s="6">
        <v>24343</v>
      </c>
    </row>
    <row r="216" spans="1:13" s="11" customFormat="1" ht="45">
      <c r="A216" s="13" t="s">
        <v>306</v>
      </c>
      <c r="B216" s="5" t="s">
        <v>22</v>
      </c>
      <c r="C216" s="5" t="s">
        <v>8</v>
      </c>
      <c r="D216" s="5" t="s">
        <v>55</v>
      </c>
      <c r="E216" s="5" t="s">
        <v>60</v>
      </c>
      <c r="F216" s="5"/>
      <c r="G216" s="5"/>
      <c r="H216" s="5"/>
      <c r="I216" s="6">
        <f t="shared" si="94"/>
        <v>45561.9</v>
      </c>
      <c r="J216" s="6">
        <f t="shared" si="94"/>
        <v>-7994.8</v>
      </c>
      <c r="K216" s="6">
        <f t="shared" si="94"/>
        <v>0</v>
      </c>
      <c r="L216" s="6">
        <f t="shared" si="94"/>
        <v>0</v>
      </c>
      <c r="M216" s="6">
        <f>M217</f>
        <v>4000</v>
      </c>
    </row>
    <row r="217" spans="1:13" ht="45">
      <c r="A217" s="13" t="s">
        <v>307</v>
      </c>
      <c r="B217" s="5" t="s">
        <v>22</v>
      </c>
      <c r="C217" s="5" t="s">
        <v>8</v>
      </c>
      <c r="D217" s="5" t="s">
        <v>1</v>
      </c>
      <c r="E217" s="5" t="s">
        <v>60</v>
      </c>
      <c r="F217" s="5"/>
      <c r="G217" s="5"/>
      <c r="H217" s="5"/>
      <c r="I217" s="6">
        <f t="shared" si="94"/>
        <v>45561.9</v>
      </c>
      <c r="J217" s="6">
        <f t="shared" si="94"/>
        <v>-7994.8</v>
      </c>
      <c r="K217" s="6">
        <f t="shared" si="94"/>
        <v>0</v>
      </c>
      <c r="L217" s="6">
        <f t="shared" si="94"/>
        <v>0</v>
      </c>
      <c r="M217" s="6">
        <f t="shared" si="94"/>
        <v>4000</v>
      </c>
    </row>
    <row r="218" spans="1:13" ht="30">
      <c r="A218" s="25" t="s">
        <v>4</v>
      </c>
      <c r="B218" s="5" t="s">
        <v>22</v>
      </c>
      <c r="C218" s="5" t="s">
        <v>8</v>
      </c>
      <c r="D218" s="5" t="s">
        <v>1</v>
      </c>
      <c r="E218" s="5" t="s">
        <v>305</v>
      </c>
      <c r="F218" s="5" t="s">
        <v>5</v>
      </c>
      <c r="G218" s="5" t="s">
        <v>21</v>
      </c>
      <c r="H218" s="5" t="s">
        <v>11</v>
      </c>
      <c r="I218" s="6">
        <v>45561.9</v>
      </c>
      <c r="J218" s="6">
        <v>-7994.8</v>
      </c>
      <c r="K218" s="6"/>
      <c r="L218" s="6"/>
      <c r="M218" s="6">
        <v>4000</v>
      </c>
    </row>
    <row r="219" spans="1:13" s="11" customFormat="1" ht="30">
      <c r="A219" s="13" t="s">
        <v>257</v>
      </c>
      <c r="B219" s="5" t="s">
        <v>22</v>
      </c>
      <c r="C219" s="5" t="s">
        <v>9</v>
      </c>
      <c r="D219" s="5" t="s">
        <v>55</v>
      </c>
      <c r="E219" s="5" t="s">
        <v>60</v>
      </c>
      <c r="F219" s="5"/>
      <c r="G219" s="5"/>
      <c r="H219" s="5"/>
      <c r="I219" s="6">
        <f t="shared" ref="I219:M220" si="95">I220</f>
        <v>4500</v>
      </c>
      <c r="J219" s="6">
        <f t="shared" si="95"/>
        <v>0</v>
      </c>
      <c r="K219" s="6">
        <f t="shared" si="95"/>
        <v>0</v>
      </c>
      <c r="L219" s="6">
        <f t="shared" si="95"/>
        <v>0</v>
      </c>
      <c r="M219" s="6">
        <f t="shared" si="95"/>
        <v>4500</v>
      </c>
    </row>
    <row r="220" spans="1:13" ht="30">
      <c r="A220" s="13" t="s">
        <v>285</v>
      </c>
      <c r="B220" s="5" t="s">
        <v>22</v>
      </c>
      <c r="C220" s="5" t="s">
        <v>9</v>
      </c>
      <c r="D220" s="5" t="s">
        <v>1</v>
      </c>
      <c r="E220" s="5" t="s">
        <v>269</v>
      </c>
      <c r="F220" s="5"/>
      <c r="G220" s="5"/>
      <c r="H220" s="5"/>
      <c r="I220" s="6">
        <f t="shared" si="95"/>
        <v>4500</v>
      </c>
      <c r="J220" s="6">
        <f t="shared" si="95"/>
        <v>0</v>
      </c>
      <c r="K220" s="6">
        <f t="shared" si="95"/>
        <v>0</v>
      </c>
      <c r="L220" s="6">
        <f t="shared" si="95"/>
        <v>0</v>
      </c>
      <c r="M220" s="6">
        <f t="shared" si="95"/>
        <v>4500</v>
      </c>
    </row>
    <row r="221" spans="1:13" ht="30">
      <c r="A221" s="25" t="s">
        <v>4</v>
      </c>
      <c r="B221" s="5" t="s">
        <v>22</v>
      </c>
      <c r="C221" s="5" t="s">
        <v>9</v>
      </c>
      <c r="D221" s="5" t="s">
        <v>1</v>
      </c>
      <c r="E221" s="5" t="s">
        <v>269</v>
      </c>
      <c r="F221" s="5" t="s">
        <v>5</v>
      </c>
      <c r="G221" s="5" t="s">
        <v>21</v>
      </c>
      <c r="H221" s="5" t="s">
        <v>11</v>
      </c>
      <c r="I221" s="6">
        <v>4500</v>
      </c>
      <c r="J221" s="6"/>
      <c r="K221" s="6"/>
      <c r="L221" s="6"/>
      <c r="M221" s="6">
        <v>4500</v>
      </c>
    </row>
    <row r="222" spans="1:13" ht="63">
      <c r="A222" s="1" t="s">
        <v>53</v>
      </c>
      <c r="B222" s="2" t="s">
        <v>11</v>
      </c>
      <c r="C222" s="2" t="s">
        <v>2</v>
      </c>
      <c r="D222" s="2" t="s">
        <v>55</v>
      </c>
      <c r="E222" s="2" t="s">
        <v>60</v>
      </c>
      <c r="F222" s="2"/>
      <c r="G222" s="2"/>
      <c r="H222" s="2"/>
      <c r="I222" s="3" t="e">
        <f t="shared" ref="I222:M222" si="96">I223</f>
        <v>#REF!</v>
      </c>
      <c r="J222" s="3">
        <f t="shared" si="96"/>
        <v>350.6</v>
      </c>
      <c r="K222" s="3" t="e">
        <f t="shared" si="96"/>
        <v>#REF!</v>
      </c>
      <c r="L222" s="3" t="e">
        <f t="shared" si="96"/>
        <v>#REF!</v>
      </c>
      <c r="M222" s="3">
        <f t="shared" si="96"/>
        <v>350</v>
      </c>
    </row>
    <row r="223" spans="1:13" ht="45">
      <c r="A223" s="4" t="s">
        <v>196</v>
      </c>
      <c r="B223" s="5" t="s">
        <v>11</v>
      </c>
      <c r="C223" s="5" t="s">
        <v>3</v>
      </c>
      <c r="D223" s="5" t="s">
        <v>55</v>
      </c>
      <c r="E223" s="5" t="s">
        <v>60</v>
      </c>
      <c r="F223" s="5"/>
      <c r="G223" s="5"/>
      <c r="H223" s="5"/>
      <c r="I223" s="6" t="e">
        <f t="shared" ref="I223:M223" si="97">I224</f>
        <v>#REF!</v>
      </c>
      <c r="J223" s="6">
        <f t="shared" si="97"/>
        <v>350.6</v>
      </c>
      <c r="K223" s="6" t="e">
        <f t="shared" si="97"/>
        <v>#REF!</v>
      </c>
      <c r="L223" s="6" t="e">
        <f t="shared" si="97"/>
        <v>#REF!</v>
      </c>
      <c r="M223" s="6">
        <f t="shared" si="97"/>
        <v>350</v>
      </c>
    </row>
    <row r="224" spans="1:13" ht="75">
      <c r="A224" s="4" t="s">
        <v>262</v>
      </c>
      <c r="B224" s="5" t="s">
        <v>11</v>
      </c>
      <c r="C224" s="5" t="s">
        <v>3</v>
      </c>
      <c r="D224" s="5" t="s">
        <v>1</v>
      </c>
      <c r="E224" s="5" t="s">
        <v>124</v>
      </c>
      <c r="F224" s="5"/>
      <c r="G224" s="5"/>
      <c r="H224" s="5"/>
      <c r="I224" s="6" t="e">
        <f>#REF!</f>
        <v>#REF!</v>
      </c>
      <c r="J224" s="6">
        <f>J225</f>
        <v>350.6</v>
      </c>
      <c r="K224" s="6" t="e">
        <f>#REF!</f>
        <v>#REF!</v>
      </c>
      <c r="L224" s="6" t="e">
        <f>#REF!</f>
        <v>#REF!</v>
      </c>
      <c r="M224" s="6">
        <f>M225</f>
        <v>350</v>
      </c>
    </row>
    <row r="225" spans="1:13" ht="30">
      <c r="A225" s="25" t="s">
        <v>4</v>
      </c>
      <c r="B225" s="5" t="s">
        <v>11</v>
      </c>
      <c r="C225" s="5" t="s">
        <v>3</v>
      </c>
      <c r="D225" s="5" t="s">
        <v>1</v>
      </c>
      <c r="E225" s="5" t="s">
        <v>124</v>
      </c>
      <c r="F225" s="5" t="s">
        <v>5</v>
      </c>
      <c r="G225" s="5" t="s">
        <v>21</v>
      </c>
      <c r="H225" s="5" t="s">
        <v>11</v>
      </c>
      <c r="I225" s="6"/>
      <c r="J225" s="6">
        <v>350.6</v>
      </c>
      <c r="K225" s="6"/>
      <c r="L225" s="6"/>
      <c r="M225" s="6">
        <v>350</v>
      </c>
    </row>
    <row r="226" spans="1:13" ht="63">
      <c r="A226" s="1" t="s">
        <v>46</v>
      </c>
      <c r="B226" s="2" t="s">
        <v>20</v>
      </c>
      <c r="C226" s="2" t="s">
        <v>2</v>
      </c>
      <c r="D226" s="2" t="s">
        <v>55</v>
      </c>
      <c r="E226" s="2" t="s">
        <v>60</v>
      </c>
      <c r="F226" s="2"/>
      <c r="G226" s="2"/>
      <c r="H226" s="2"/>
      <c r="I226" s="3" t="e">
        <f>#REF!+I229</f>
        <v>#REF!</v>
      </c>
      <c r="J226" s="3" t="e">
        <f>#REF!+J229</f>
        <v>#REF!</v>
      </c>
      <c r="K226" s="3" t="e">
        <f>#REF!+K229</f>
        <v>#REF!</v>
      </c>
      <c r="L226" s="3" t="e">
        <f>#REF!+L229</f>
        <v>#REF!</v>
      </c>
      <c r="M226" s="3">
        <f>M229</f>
        <v>50</v>
      </c>
    </row>
    <row r="227" spans="1:13" ht="45">
      <c r="A227" s="4" t="s">
        <v>172</v>
      </c>
      <c r="B227" s="5" t="s">
        <v>20</v>
      </c>
      <c r="C227" s="5" t="s">
        <v>3</v>
      </c>
      <c r="D227" s="5" t="s">
        <v>55</v>
      </c>
      <c r="E227" s="5" t="s">
        <v>60</v>
      </c>
      <c r="F227" s="5"/>
      <c r="G227" s="5"/>
      <c r="H227" s="5"/>
      <c r="I227" s="6" t="e">
        <f t="shared" ref="I227:M227" si="98">I229</f>
        <v>#REF!</v>
      </c>
      <c r="J227" s="6" t="e">
        <f t="shared" si="98"/>
        <v>#REF!</v>
      </c>
      <c r="K227" s="6" t="e">
        <f t="shared" si="98"/>
        <v>#REF!</v>
      </c>
      <c r="L227" s="6" t="e">
        <f t="shared" si="98"/>
        <v>#REF!</v>
      </c>
      <c r="M227" s="6">
        <f t="shared" si="98"/>
        <v>50</v>
      </c>
    </row>
    <row r="228" spans="1:13" ht="30">
      <c r="A228" s="4" t="s">
        <v>197</v>
      </c>
      <c r="B228" s="5" t="s">
        <v>20</v>
      </c>
      <c r="C228" s="5" t="s">
        <v>8</v>
      </c>
      <c r="D228" s="5" t="s">
        <v>55</v>
      </c>
      <c r="E228" s="5" t="s">
        <v>60</v>
      </c>
      <c r="F228" s="5"/>
      <c r="G228" s="5"/>
      <c r="H228" s="5"/>
      <c r="I228" s="6" t="e">
        <f t="shared" ref="I228:M228" si="99">I229</f>
        <v>#REF!</v>
      </c>
      <c r="J228" s="6" t="e">
        <f t="shared" si="99"/>
        <v>#REF!</v>
      </c>
      <c r="K228" s="6" t="e">
        <f t="shared" si="99"/>
        <v>#REF!</v>
      </c>
      <c r="L228" s="6" t="e">
        <f t="shared" si="99"/>
        <v>#REF!</v>
      </c>
      <c r="M228" s="6">
        <f t="shared" si="99"/>
        <v>50</v>
      </c>
    </row>
    <row r="229" spans="1:13" ht="30">
      <c r="A229" s="4" t="s">
        <v>198</v>
      </c>
      <c r="B229" s="5" t="s">
        <v>20</v>
      </c>
      <c r="C229" s="5" t="s">
        <v>8</v>
      </c>
      <c r="D229" s="5" t="s">
        <v>1</v>
      </c>
      <c r="E229" s="5" t="s">
        <v>125</v>
      </c>
      <c r="F229" s="5"/>
      <c r="G229" s="5"/>
      <c r="H229" s="5"/>
      <c r="I229" s="6" t="e">
        <f>I230+#REF!</f>
        <v>#REF!</v>
      </c>
      <c r="J229" s="6" t="e">
        <f>J230+#REF!</f>
        <v>#REF!</v>
      </c>
      <c r="K229" s="6" t="e">
        <f>K230+#REF!</f>
        <v>#REF!</v>
      </c>
      <c r="L229" s="6" t="e">
        <f>L230+#REF!</f>
        <v>#REF!</v>
      </c>
      <c r="M229" s="6">
        <f>M230</f>
        <v>50</v>
      </c>
    </row>
    <row r="230" spans="1:13" ht="30">
      <c r="A230" s="25" t="s">
        <v>4</v>
      </c>
      <c r="B230" s="5" t="s">
        <v>20</v>
      </c>
      <c r="C230" s="5" t="s">
        <v>8</v>
      </c>
      <c r="D230" s="5" t="s">
        <v>1</v>
      </c>
      <c r="E230" s="5" t="s">
        <v>125</v>
      </c>
      <c r="F230" s="5" t="s">
        <v>5</v>
      </c>
      <c r="G230" s="5" t="s">
        <v>21</v>
      </c>
      <c r="H230" s="5" t="s">
        <v>28</v>
      </c>
      <c r="I230" s="6">
        <v>50</v>
      </c>
      <c r="J230" s="6"/>
      <c r="K230" s="6"/>
      <c r="L230" s="6"/>
      <c r="M230" s="6">
        <v>50</v>
      </c>
    </row>
    <row r="231" spans="1:13" ht="78.75">
      <c r="A231" s="1" t="s">
        <v>41</v>
      </c>
      <c r="B231" s="2" t="s">
        <v>23</v>
      </c>
      <c r="C231" s="2" t="s">
        <v>2</v>
      </c>
      <c r="D231" s="2" t="s">
        <v>55</v>
      </c>
      <c r="E231" s="2" t="s">
        <v>60</v>
      </c>
      <c r="F231" s="2"/>
      <c r="G231" s="2"/>
      <c r="H231" s="2"/>
      <c r="I231" s="3" t="e">
        <f t="shared" ref="I231:M231" si="100">I232+I239+I246</f>
        <v>#REF!</v>
      </c>
      <c r="J231" s="3" t="e">
        <f t="shared" si="100"/>
        <v>#REF!</v>
      </c>
      <c r="K231" s="3" t="e">
        <f t="shared" si="100"/>
        <v>#REF!</v>
      </c>
      <c r="L231" s="3" t="e">
        <f t="shared" si="100"/>
        <v>#REF!</v>
      </c>
      <c r="M231" s="3">
        <f t="shared" si="100"/>
        <v>3280</v>
      </c>
    </row>
    <row r="232" spans="1:13" s="11" customFormat="1">
      <c r="A232" s="4" t="s">
        <v>160</v>
      </c>
      <c r="B232" s="5" t="s">
        <v>23</v>
      </c>
      <c r="C232" s="5" t="s">
        <v>3</v>
      </c>
      <c r="D232" s="5" t="s">
        <v>55</v>
      </c>
      <c r="E232" s="5" t="s">
        <v>60</v>
      </c>
      <c r="F232" s="5"/>
      <c r="G232" s="5"/>
      <c r="H232" s="5"/>
      <c r="I232" s="6" t="e">
        <f>I233+I235+#REF!</f>
        <v>#REF!</v>
      </c>
      <c r="J232" s="6" t="e">
        <f>J233+J235+#REF!+J237</f>
        <v>#REF!</v>
      </c>
      <c r="K232" s="6" t="e">
        <f>K233+K235+#REF!</f>
        <v>#REF!</v>
      </c>
      <c r="L232" s="6" t="e">
        <f>L233+L235+#REF!</f>
        <v>#REF!</v>
      </c>
      <c r="M232" s="6">
        <f>M233+M235+M237</f>
        <v>230</v>
      </c>
    </row>
    <row r="233" spans="1:13" ht="45">
      <c r="A233" s="4" t="s">
        <v>173</v>
      </c>
      <c r="B233" s="5" t="s">
        <v>23</v>
      </c>
      <c r="C233" s="5" t="s">
        <v>3</v>
      </c>
      <c r="D233" s="5" t="s">
        <v>1</v>
      </c>
      <c r="E233" s="5" t="s">
        <v>126</v>
      </c>
      <c r="F233" s="5"/>
      <c r="G233" s="5"/>
      <c r="H233" s="5"/>
      <c r="I233" s="6">
        <f t="shared" ref="I233:M233" si="101">I234</f>
        <v>50</v>
      </c>
      <c r="J233" s="6">
        <f t="shared" si="101"/>
        <v>0</v>
      </c>
      <c r="K233" s="6">
        <f t="shared" si="101"/>
        <v>0</v>
      </c>
      <c r="L233" s="6">
        <f t="shared" si="101"/>
        <v>0</v>
      </c>
      <c r="M233" s="6">
        <f t="shared" si="101"/>
        <v>50</v>
      </c>
    </row>
    <row r="234" spans="1:13" ht="30">
      <c r="A234" s="25" t="s">
        <v>4</v>
      </c>
      <c r="B234" s="5" t="s">
        <v>23</v>
      </c>
      <c r="C234" s="5" t="s">
        <v>3</v>
      </c>
      <c r="D234" s="5" t="s">
        <v>1</v>
      </c>
      <c r="E234" s="5" t="s">
        <v>126</v>
      </c>
      <c r="F234" s="5" t="s">
        <v>5</v>
      </c>
      <c r="G234" s="5" t="s">
        <v>1</v>
      </c>
      <c r="H234" s="5" t="s">
        <v>29</v>
      </c>
      <c r="I234" s="6">
        <v>50</v>
      </c>
      <c r="J234" s="6"/>
      <c r="K234" s="6"/>
      <c r="L234" s="6"/>
      <c r="M234" s="6">
        <v>50</v>
      </c>
    </row>
    <row r="235" spans="1:13" ht="30">
      <c r="A235" s="4" t="s">
        <v>174</v>
      </c>
      <c r="B235" s="5" t="s">
        <v>23</v>
      </c>
      <c r="C235" s="5" t="s">
        <v>3</v>
      </c>
      <c r="D235" s="5" t="s">
        <v>7</v>
      </c>
      <c r="E235" s="5" t="s">
        <v>127</v>
      </c>
      <c r="F235" s="5"/>
      <c r="G235" s="5"/>
      <c r="H235" s="5"/>
      <c r="I235" s="6">
        <f t="shared" ref="I235:M235" si="102">I236</f>
        <v>150</v>
      </c>
      <c r="J235" s="6">
        <f t="shared" si="102"/>
        <v>-10.3</v>
      </c>
      <c r="K235" s="6">
        <f t="shared" si="102"/>
        <v>0</v>
      </c>
      <c r="L235" s="6">
        <f t="shared" si="102"/>
        <v>0</v>
      </c>
      <c r="M235" s="6">
        <f t="shared" si="102"/>
        <v>150</v>
      </c>
    </row>
    <row r="236" spans="1:13" ht="30">
      <c r="A236" s="25" t="s">
        <v>4</v>
      </c>
      <c r="B236" s="5" t="s">
        <v>23</v>
      </c>
      <c r="C236" s="5" t="s">
        <v>3</v>
      </c>
      <c r="D236" s="5" t="s">
        <v>7</v>
      </c>
      <c r="E236" s="5" t="s">
        <v>127</v>
      </c>
      <c r="F236" s="5" t="s">
        <v>5</v>
      </c>
      <c r="G236" s="5" t="s">
        <v>1</v>
      </c>
      <c r="H236" s="5" t="s">
        <v>29</v>
      </c>
      <c r="I236" s="6">
        <v>150</v>
      </c>
      <c r="J236" s="6">
        <v>-10.3</v>
      </c>
      <c r="K236" s="6"/>
      <c r="L236" s="6"/>
      <c r="M236" s="6">
        <v>150</v>
      </c>
    </row>
    <row r="237" spans="1:13" ht="30">
      <c r="A237" s="4" t="s">
        <v>225</v>
      </c>
      <c r="B237" s="5" t="s">
        <v>23</v>
      </c>
      <c r="C237" s="5" t="s">
        <v>3</v>
      </c>
      <c r="D237" s="5" t="s">
        <v>24</v>
      </c>
      <c r="E237" s="5" t="s">
        <v>224</v>
      </c>
      <c r="F237" s="5"/>
      <c r="G237" s="5"/>
      <c r="H237" s="5"/>
      <c r="I237" s="6">
        <f t="shared" ref="I237:M237" si="103">I238</f>
        <v>0</v>
      </c>
      <c r="J237" s="6">
        <f t="shared" si="103"/>
        <v>20.3</v>
      </c>
      <c r="K237" s="6">
        <f t="shared" si="103"/>
        <v>0</v>
      </c>
      <c r="L237" s="6">
        <f t="shared" si="103"/>
        <v>0</v>
      </c>
      <c r="M237" s="6">
        <f t="shared" si="103"/>
        <v>30</v>
      </c>
    </row>
    <row r="238" spans="1:13" ht="30">
      <c r="A238" s="25" t="s">
        <v>4</v>
      </c>
      <c r="B238" s="5" t="s">
        <v>23</v>
      </c>
      <c r="C238" s="5" t="s">
        <v>3</v>
      </c>
      <c r="D238" s="5" t="s">
        <v>24</v>
      </c>
      <c r="E238" s="5" t="s">
        <v>224</v>
      </c>
      <c r="F238" s="5" t="s">
        <v>5</v>
      </c>
      <c r="G238" s="5" t="s">
        <v>1</v>
      </c>
      <c r="H238" s="5" t="s">
        <v>29</v>
      </c>
      <c r="I238" s="6"/>
      <c r="J238" s="6">
        <v>20.3</v>
      </c>
      <c r="K238" s="6"/>
      <c r="L238" s="6"/>
      <c r="M238" s="6">
        <v>30</v>
      </c>
    </row>
    <row r="239" spans="1:13">
      <c r="A239" s="4" t="s">
        <v>268</v>
      </c>
      <c r="B239" s="5" t="s">
        <v>23</v>
      </c>
      <c r="C239" s="5" t="s">
        <v>8</v>
      </c>
      <c r="D239" s="5" t="s">
        <v>55</v>
      </c>
      <c r="E239" s="5" t="s">
        <v>60</v>
      </c>
      <c r="F239" s="5"/>
      <c r="G239" s="5"/>
      <c r="H239" s="5"/>
      <c r="I239" s="6">
        <f t="shared" ref="I239:M239" si="104">I240+I242+I244</f>
        <v>530</v>
      </c>
      <c r="J239" s="6">
        <f t="shared" si="104"/>
        <v>190</v>
      </c>
      <c r="K239" s="6">
        <f t="shared" si="104"/>
        <v>0</v>
      </c>
      <c r="L239" s="6">
        <f t="shared" si="104"/>
        <v>0</v>
      </c>
      <c r="M239" s="6">
        <f t="shared" si="104"/>
        <v>530</v>
      </c>
    </row>
    <row r="240" spans="1:13" ht="30">
      <c r="A240" s="25" t="s">
        <v>302</v>
      </c>
      <c r="B240" s="5" t="s">
        <v>23</v>
      </c>
      <c r="C240" s="5" t="s">
        <v>8</v>
      </c>
      <c r="D240" s="5" t="s">
        <v>1</v>
      </c>
      <c r="E240" s="5" t="s">
        <v>128</v>
      </c>
      <c r="F240" s="5" t="s">
        <v>5</v>
      </c>
      <c r="G240" s="5" t="s">
        <v>1</v>
      </c>
      <c r="H240" s="5" t="s">
        <v>29</v>
      </c>
      <c r="I240" s="6">
        <f>I241</f>
        <v>20</v>
      </c>
      <c r="J240" s="6">
        <f>J241</f>
        <v>-10</v>
      </c>
      <c r="K240" s="6"/>
      <c r="L240" s="6"/>
      <c r="M240" s="6">
        <f>M241</f>
        <v>20</v>
      </c>
    </row>
    <row r="241" spans="1:13" ht="30">
      <c r="A241" s="25" t="s">
        <v>4</v>
      </c>
      <c r="B241" s="5" t="s">
        <v>23</v>
      </c>
      <c r="C241" s="5" t="s">
        <v>8</v>
      </c>
      <c r="D241" s="5" t="s">
        <v>1</v>
      </c>
      <c r="E241" s="5" t="s">
        <v>128</v>
      </c>
      <c r="F241" s="5" t="s">
        <v>5</v>
      </c>
      <c r="G241" s="5" t="s">
        <v>1</v>
      </c>
      <c r="H241" s="5" t="s">
        <v>29</v>
      </c>
      <c r="I241" s="6">
        <v>20</v>
      </c>
      <c r="J241" s="6">
        <v>-10</v>
      </c>
      <c r="K241" s="6"/>
      <c r="L241" s="6"/>
      <c r="M241" s="6">
        <v>20</v>
      </c>
    </row>
    <row r="242" spans="1:13">
      <c r="A242" s="4" t="s">
        <v>256</v>
      </c>
      <c r="B242" s="5" t="s">
        <v>23</v>
      </c>
      <c r="C242" s="5" t="s">
        <v>8</v>
      </c>
      <c r="D242" s="5" t="s">
        <v>7</v>
      </c>
      <c r="E242" s="5" t="s">
        <v>129</v>
      </c>
      <c r="F242" s="5"/>
      <c r="G242" s="5"/>
      <c r="H242" s="5"/>
      <c r="I242" s="6">
        <f t="shared" ref="I242:M242" si="105">I243</f>
        <v>500</v>
      </c>
      <c r="J242" s="6">
        <f t="shared" si="105"/>
        <v>200</v>
      </c>
      <c r="K242" s="6">
        <f t="shared" si="105"/>
        <v>0</v>
      </c>
      <c r="L242" s="6">
        <f t="shared" si="105"/>
        <v>0</v>
      </c>
      <c r="M242" s="6">
        <f t="shared" si="105"/>
        <v>500</v>
      </c>
    </row>
    <row r="243" spans="1:13" ht="30">
      <c r="A243" s="25" t="s">
        <v>4</v>
      </c>
      <c r="B243" s="5" t="s">
        <v>23</v>
      </c>
      <c r="C243" s="5" t="s">
        <v>8</v>
      </c>
      <c r="D243" s="5" t="s">
        <v>7</v>
      </c>
      <c r="E243" s="5" t="s">
        <v>129</v>
      </c>
      <c r="F243" s="5" t="s">
        <v>5</v>
      </c>
      <c r="G243" s="5" t="s">
        <v>1</v>
      </c>
      <c r="H243" s="5" t="s">
        <v>29</v>
      </c>
      <c r="I243" s="6">
        <v>500</v>
      </c>
      <c r="J243" s="6">
        <v>200</v>
      </c>
      <c r="K243" s="6"/>
      <c r="L243" s="6"/>
      <c r="M243" s="6">
        <v>500</v>
      </c>
    </row>
    <row r="244" spans="1:13" ht="30">
      <c r="A244" s="4" t="s">
        <v>215</v>
      </c>
      <c r="B244" s="5" t="s">
        <v>23</v>
      </c>
      <c r="C244" s="5" t="s">
        <v>8</v>
      </c>
      <c r="D244" s="5" t="s">
        <v>24</v>
      </c>
      <c r="E244" s="5" t="s">
        <v>216</v>
      </c>
      <c r="F244" s="5"/>
      <c r="G244" s="5"/>
      <c r="H244" s="5"/>
      <c r="I244" s="6">
        <f t="shared" ref="I244:M244" si="106">I245</f>
        <v>10</v>
      </c>
      <c r="J244" s="6">
        <f t="shared" si="106"/>
        <v>0</v>
      </c>
      <c r="K244" s="6">
        <f t="shared" si="106"/>
        <v>0</v>
      </c>
      <c r="L244" s="6">
        <f t="shared" si="106"/>
        <v>0</v>
      </c>
      <c r="M244" s="6">
        <f t="shared" si="106"/>
        <v>10</v>
      </c>
    </row>
    <row r="245" spans="1:13" ht="30">
      <c r="A245" s="25" t="s">
        <v>4</v>
      </c>
      <c r="B245" s="5" t="s">
        <v>23</v>
      </c>
      <c r="C245" s="5" t="s">
        <v>8</v>
      </c>
      <c r="D245" s="5" t="s">
        <v>24</v>
      </c>
      <c r="E245" s="5" t="s">
        <v>216</v>
      </c>
      <c r="F245" s="5" t="s">
        <v>5</v>
      </c>
      <c r="G245" s="5" t="s">
        <v>1</v>
      </c>
      <c r="H245" s="5" t="s">
        <v>29</v>
      </c>
      <c r="I245" s="6">
        <v>10</v>
      </c>
      <c r="J245" s="6"/>
      <c r="K245" s="6"/>
      <c r="L245" s="6"/>
      <c r="M245" s="6">
        <v>10</v>
      </c>
    </row>
    <row r="246" spans="1:13" s="11" customFormat="1" ht="30">
      <c r="A246" s="4" t="s">
        <v>201</v>
      </c>
      <c r="B246" s="5" t="s">
        <v>23</v>
      </c>
      <c r="C246" s="5" t="s">
        <v>9</v>
      </c>
      <c r="D246" s="5" t="s">
        <v>55</v>
      </c>
      <c r="E246" s="5" t="s">
        <v>60</v>
      </c>
      <c r="F246" s="5"/>
      <c r="G246" s="5"/>
      <c r="H246" s="5"/>
      <c r="I246" s="6" t="e">
        <f t="shared" ref="I246:M246" si="107">I248+I250</f>
        <v>#REF!</v>
      </c>
      <c r="J246" s="6" t="e">
        <f t="shared" si="107"/>
        <v>#REF!</v>
      </c>
      <c r="K246" s="6" t="e">
        <f t="shared" si="107"/>
        <v>#REF!</v>
      </c>
      <c r="L246" s="6" t="e">
        <f t="shared" si="107"/>
        <v>#REF!</v>
      </c>
      <c r="M246" s="6">
        <f t="shared" si="107"/>
        <v>2520</v>
      </c>
    </row>
    <row r="247" spans="1:13" s="11" customFormat="1" ht="30">
      <c r="A247" s="4" t="s">
        <v>87</v>
      </c>
      <c r="B247" s="5" t="s">
        <v>23</v>
      </c>
      <c r="C247" s="5" t="s">
        <v>9</v>
      </c>
      <c r="D247" s="5" t="s">
        <v>1</v>
      </c>
      <c r="E247" s="5" t="s">
        <v>60</v>
      </c>
      <c r="F247" s="5"/>
      <c r="G247" s="5"/>
      <c r="H247" s="5"/>
      <c r="I247" s="6" t="e">
        <f t="shared" ref="I247:L247" si="108">I248+I250</f>
        <v>#REF!</v>
      </c>
      <c r="J247" s="6" t="e">
        <f t="shared" si="108"/>
        <v>#REF!</v>
      </c>
      <c r="K247" s="6" t="e">
        <f t="shared" si="108"/>
        <v>#REF!</v>
      </c>
      <c r="L247" s="6" t="e">
        <f t="shared" si="108"/>
        <v>#REF!</v>
      </c>
      <c r="M247" s="6">
        <f t="shared" ref="M247" si="109">M248+M250</f>
        <v>2520</v>
      </c>
    </row>
    <row r="248" spans="1:13" ht="30">
      <c r="A248" s="4" t="s">
        <v>161</v>
      </c>
      <c r="B248" s="5" t="s">
        <v>23</v>
      </c>
      <c r="C248" s="5" t="s">
        <v>9</v>
      </c>
      <c r="D248" s="5" t="s">
        <v>1</v>
      </c>
      <c r="E248" s="5" t="s">
        <v>112</v>
      </c>
      <c r="F248" s="5"/>
      <c r="G248" s="5"/>
      <c r="H248" s="5"/>
      <c r="I248" s="6">
        <f t="shared" ref="I248:M248" si="110">I249</f>
        <v>2265.5</v>
      </c>
      <c r="J248" s="6">
        <f t="shared" si="110"/>
        <v>0</v>
      </c>
      <c r="K248" s="6">
        <f t="shared" si="110"/>
        <v>0</v>
      </c>
      <c r="L248" s="6">
        <f t="shared" si="110"/>
        <v>0</v>
      </c>
      <c r="M248" s="6">
        <f t="shared" si="110"/>
        <v>2416</v>
      </c>
    </row>
    <row r="249" spans="1:13" ht="90">
      <c r="A249" s="25" t="s">
        <v>294</v>
      </c>
      <c r="B249" s="5" t="s">
        <v>23</v>
      </c>
      <c r="C249" s="5" t="s">
        <v>9</v>
      </c>
      <c r="D249" s="5" t="s">
        <v>1</v>
      </c>
      <c r="E249" s="5" t="s">
        <v>112</v>
      </c>
      <c r="F249" s="5" t="s">
        <v>295</v>
      </c>
      <c r="G249" s="5" t="s">
        <v>1</v>
      </c>
      <c r="H249" s="5" t="s">
        <v>29</v>
      </c>
      <c r="I249" s="6">
        <v>2265.5</v>
      </c>
      <c r="J249" s="6"/>
      <c r="K249" s="6"/>
      <c r="L249" s="6"/>
      <c r="M249" s="6">
        <v>2416</v>
      </c>
    </row>
    <row r="250" spans="1:13" ht="30">
      <c r="A250" s="4" t="s">
        <v>68</v>
      </c>
      <c r="B250" s="5" t="s">
        <v>23</v>
      </c>
      <c r="C250" s="5" t="s">
        <v>9</v>
      </c>
      <c r="D250" s="5" t="s">
        <v>1</v>
      </c>
      <c r="E250" s="5" t="s">
        <v>72</v>
      </c>
      <c r="F250" s="5"/>
      <c r="G250" s="5"/>
      <c r="H250" s="5"/>
      <c r="I250" s="6" t="e">
        <f>I251+I252+#REF!</f>
        <v>#REF!</v>
      </c>
      <c r="J250" s="6" t="e">
        <f>J251+J252+#REF!</f>
        <v>#REF!</v>
      </c>
      <c r="K250" s="6" t="e">
        <f>K251+K252+#REF!</f>
        <v>#REF!</v>
      </c>
      <c r="L250" s="6" t="e">
        <f>L251+L252+#REF!</f>
        <v>#REF!</v>
      </c>
      <c r="M250" s="6">
        <f>M251+M252</f>
        <v>104</v>
      </c>
    </row>
    <row r="251" spans="1:13" ht="90">
      <c r="A251" s="25" t="s">
        <v>294</v>
      </c>
      <c r="B251" s="5" t="s">
        <v>23</v>
      </c>
      <c r="C251" s="5" t="s">
        <v>9</v>
      </c>
      <c r="D251" s="5" t="s">
        <v>1</v>
      </c>
      <c r="E251" s="5" t="s">
        <v>72</v>
      </c>
      <c r="F251" s="5" t="s">
        <v>295</v>
      </c>
      <c r="G251" s="5" t="s">
        <v>1</v>
      </c>
      <c r="H251" s="5" t="s">
        <v>29</v>
      </c>
      <c r="I251" s="6">
        <v>1.2</v>
      </c>
      <c r="J251" s="6"/>
      <c r="K251" s="6"/>
      <c r="L251" s="6"/>
      <c r="M251" s="6">
        <v>1.2</v>
      </c>
    </row>
    <row r="252" spans="1:13" ht="30">
      <c r="A252" s="25" t="s">
        <v>4</v>
      </c>
      <c r="B252" s="5" t="s">
        <v>23</v>
      </c>
      <c r="C252" s="5" t="s">
        <v>9</v>
      </c>
      <c r="D252" s="5" t="s">
        <v>1</v>
      </c>
      <c r="E252" s="5" t="s">
        <v>72</v>
      </c>
      <c r="F252" s="5" t="s">
        <v>5</v>
      </c>
      <c r="G252" s="5" t="s">
        <v>1</v>
      </c>
      <c r="H252" s="5" t="s">
        <v>29</v>
      </c>
      <c r="I252" s="6">
        <v>103.3</v>
      </c>
      <c r="J252" s="6"/>
      <c r="K252" s="6"/>
      <c r="L252" s="6"/>
      <c r="M252" s="6">
        <v>102.8</v>
      </c>
    </row>
    <row r="253" spans="1:13" ht="63">
      <c r="A253" s="1" t="s">
        <v>47</v>
      </c>
      <c r="B253" s="2" t="s">
        <v>28</v>
      </c>
      <c r="C253" s="2" t="s">
        <v>2</v>
      </c>
      <c r="D253" s="2" t="s">
        <v>55</v>
      </c>
      <c r="E253" s="2" t="s">
        <v>60</v>
      </c>
      <c r="F253" s="2"/>
      <c r="G253" s="2"/>
      <c r="H253" s="2"/>
      <c r="I253" s="3">
        <f t="shared" ref="I253:M253" si="111">I254</f>
        <v>184.3</v>
      </c>
      <c r="J253" s="3">
        <f t="shared" si="111"/>
        <v>20</v>
      </c>
      <c r="K253" s="3">
        <f t="shared" si="111"/>
        <v>0</v>
      </c>
      <c r="L253" s="3">
        <f t="shared" si="111"/>
        <v>0</v>
      </c>
      <c r="M253" s="3">
        <f t="shared" si="111"/>
        <v>418</v>
      </c>
    </row>
    <row r="254" spans="1:13">
      <c r="A254" s="4" t="s">
        <v>176</v>
      </c>
      <c r="B254" s="5" t="s">
        <v>28</v>
      </c>
      <c r="C254" s="5" t="s">
        <v>3</v>
      </c>
      <c r="D254" s="5" t="s">
        <v>55</v>
      </c>
      <c r="E254" s="5" t="s">
        <v>60</v>
      </c>
      <c r="F254" s="5"/>
      <c r="G254" s="5"/>
      <c r="H254" s="5"/>
      <c r="I254" s="6">
        <f t="shared" ref="I254:M255" si="112">I255</f>
        <v>184.3</v>
      </c>
      <c r="J254" s="6">
        <f t="shared" si="112"/>
        <v>20</v>
      </c>
      <c r="K254" s="6">
        <f t="shared" si="112"/>
        <v>0</v>
      </c>
      <c r="L254" s="6">
        <f t="shared" si="112"/>
        <v>0</v>
      </c>
      <c r="M254" s="6">
        <f t="shared" si="112"/>
        <v>418</v>
      </c>
    </row>
    <row r="255" spans="1:13">
      <c r="A255" s="4" t="s">
        <v>175</v>
      </c>
      <c r="B255" s="5" t="s">
        <v>28</v>
      </c>
      <c r="C255" s="5" t="s">
        <v>3</v>
      </c>
      <c r="D255" s="5" t="s">
        <v>1</v>
      </c>
      <c r="E255" s="5" t="s">
        <v>105</v>
      </c>
      <c r="F255" s="5"/>
      <c r="G255" s="5"/>
      <c r="H255" s="5"/>
      <c r="I255" s="6">
        <f t="shared" si="112"/>
        <v>184.3</v>
      </c>
      <c r="J255" s="6">
        <f t="shared" si="112"/>
        <v>20</v>
      </c>
      <c r="K255" s="6">
        <f t="shared" si="112"/>
        <v>0</v>
      </c>
      <c r="L255" s="6">
        <f t="shared" si="112"/>
        <v>0</v>
      </c>
      <c r="M255" s="6">
        <f t="shared" si="112"/>
        <v>418</v>
      </c>
    </row>
    <row r="256" spans="1:13" ht="30">
      <c r="A256" s="25" t="s">
        <v>4</v>
      </c>
      <c r="B256" s="5" t="s">
        <v>28</v>
      </c>
      <c r="C256" s="5" t="s">
        <v>3</v>
      </c>
      <c r="D256" s="5" t="s">
        <v>1</v>
      </c>
      <c r="E256" s="5" t="s">
        <v>105</v>
      </c>
      <c r="F256" s="5" t="s">
        <v>5</v>
      </c>
      <c r="G256" s="5" t="s">
        <v>1</v>
      </c>
      <c r="H256" s="5" t="s">
        <v>29</v>
      </c>
      <c r="I256" s="6">
        <v>184.3</v>
      </c>
      <c r="J256" s="6">
        <v>20</v>
      </c>
      <c r="K256" s="6"/>
      <c r="L256" s="6"/>
      <c r="M256" s="6">
        <v>418</v>
      </c>
    </row>
    <row r="257" spans="1:13" ht="63">
      <c r="A257" s="1" t="s">
        <v>48</v>
      </c>
      <c r="B257" s="2" t="s">
        <v>29</v>
      </c>
      <c r="C257" s="2" t="s">
        <v>2</v>
      </c>
      <c r="D257" s="2" t="s">
        <v>55</v>
      </c>
      <c r="E257" s="2" t="s">
        <v>60</v>
      </c>
      <c r="F257" s="2"/>
      <c r="G257" s="2"/>
      <c r="H257" s="2"/>
      <c r="I257" s="3">
        <f t="shared" ref="I257:M259" si="113">I258</f>
        <v>3</v>
      </c>
      <c r="J257" s="3">
        <f t="shared" si="113"/>
        <v>0</v>
      </c>
      <c r="K257" s="3">
        <f t="shared" si="113"/>
        <v>0</v>
      </c>
      <c r="L257" s="3">
        <f t="shared" si="113"/>
        <v>0</v>
      </c>
      <c r="M257" s="3">
        <f t="shared" si="113"/>
        <v>3</v>
      </c>
    </row>
    <row r="258" spans="1:13">
      <c r="A258" s="4" t="s">
        <v>177</v>
      </c>
      <c r="B258" s="5" t="s">
        <v>29</v>
      </c>
      <c r="C258" s="5" t="s">
        <v>3</v>
      </c>
      <c r="D258" s="5" t="s">
        <v>55</v>
      </c>
      <c r="E258" s="5" t="s">
        <v>60</v>
      </c>
      <c r="F258" s="5"/>
      <c r="G258" s="5"/>
      <c r="H258" s="5"/>
      <c r="I258" s="6">
        <f t="shared" si="113"/>
        <v>3</v>
      </c>
      <c r="J258" s="6">
        <f t="shared" si="113"/>
        <v>0</v>
      </c>
      <c r="K258" s="6">
        <f t="shared" si="113"/>
        <v>0</v>
      </c>
      <c r="L258" s="6">
        <f t="shared" si="113"/>
        <v>0</v>
      </c>
      <c r="M258" s="6">
        <f t="shared" si="113"/>
        <v>3</v>
      </c>
    </row>
    <row r="259" spans="1:13" ht="30">
      <c r="A259" s="4" t="s">
        <v>194</v>
      </c>
      <c r="B259" s="5" t="s">
        <v>29</v>
      </c>
      <c r="C259" s="5" t="s">
        <v>3</v>
      </c>
      <c r="D259" s="5" t="s">
        <v>1</v>
      </c>
      <c r="E259" s="5" t="s">
        <v>106</v>
      </c>
      <c r="F259" s="5"/>
      <c r="G259" s="5"/>
      <c r="H259" s="5"/>
      <c r="I259" s="6">
        <f t="shared" si="113"/>
        <v>3</v>
      </c>
      <c r="J259" s="6">
        <f t="shared" si="113"/>
        <v>0</v>
      </c>
      <c r="K259" s="6">
        <f t="shared" si="113"/>
        <v>0</v>
      </c>
      <c r="L259" s="6">
        <f t="shared" si="113"/>
        <v>0</v>
      </c>
      <c r="M259" s="6">
        <f t="shared" si="113"/>
        <v>3</v>
      </c>
    </row>
    <row r="260" spans="1:13" ht="30">
      <c r="A260" s="25" t="s">
        <v>4</v>
      </c>
      <c r="B260" s="5" t="s">
        <v>29</v>
      </c>
      <c r="C260" s="5" t="s">
        <v>3</v>
      </c>
      <c r="D260" s="5" t="s">
        <v>1</v>
      </c>
      <c r="E260" s="5" t="s">
        <v>106</v>
      </c>
      <c r="F260" s="5" t="s">
        <v>5</v>
      </c>
      <c r="G260" s="5" t="s">
        <v>1</v>
      </c>
      <c r="H260" s="5" t="s">
        <v>29</v>
      </c>
      <c r="I260" s="6">
        <v>3</v>
      </c>
      <c r="J260" s="6"/>
      <c r="K260" s="6"/>
      <c r="L260" s="6"/>
      <c r="M260" s="6">
        <v>3</v>
      </c>
    </row>
    <row r="261" spans="1:13" ht="63">
      <c r="A261" s="1" t="s">
        <v>30</v>
      </c>
      <c r="B261" s="2" t="s">
        <v>31</v>
      </c>
      <c r="C261" s="2" t="s">
        <v>2</v>
      </c>
      <c r="D261" s="2" t="s">
        <v>55</v>
      </c>
      <c r="E261" s="2" t="s">
        <v>60</v>
      </c>
      <c r="F261" s="2"/>
      <c r="G261" s="2"/>
      <c r="H261" s="2"/>
      <c r="I261" s="3">
        <f t="shared" ref="I261:M263" si="114">I262</f>
        <v>72</v>
      </c>
      <c r="J261" s="3">
        <f t="shared" si="114"/>
        <v>47.8</v>
      </c>
      <c r="K261" s="3">
        <f t="shared" si="114"/>
        <v>0</v>
      </c>
      <c r="L261" s="3">
        <f t="shared" si="114"/>
        <v>0</v>
      </c>
      <c r="M261" s="3">
        <f t="shared" si="114"/>
        <v>72</v>
      </c>
    </row>
    <row r="262" spans="1:13" ht="30">
      <c r="A262" s="4" t="s">
        <v>178</v>
      </c>
      <c r="B262" s="5" t="s">
        <v>31</v>
      </c>
      <c r="C262" s="5" t="s">
        <v>3</v>
      </c>
      <c r="D262" s="5" t="s">
        <v>55</v>
      </c>
      <c r="E262" s="5" t="s">
        <v>60</v>
      </c>
      <c r="F262" s="5"/>
      <c r="G262" s="5"/>
      <c r="H262" s="5"/>
      <c r="I262" s="6">
        <f t="shared" si="114"/>
        <v>72</v>
      </c>
      <c r="J262" s="6">
        <f t="shared" si="114"/>
        <v>47.8</v>
      </c>
      <c r="K262" s="6">
        <f t="shared" si="114"/>
        <v>0</v>
      </c>
      <c r="L262" s="6">
        <f t="shared" si="114"/>
        <v>0</v>
      </c>
      <c r="M262" s="6">
        <f t="shared" si="114"/>
        <v>72</v>
      </c>
    </row>
    <row r="263" spans="1:13" ht="30">
      <c r="A263" s="4" t="s">
        <v>179</v>
      </c>
      <c r="B263" s="5" t="s">
        <v>31</v>
      </c>
      <c r="C263" s="5" t="s">
        <v>3</v>
      </c>
      <c r="D263" s="5" t="s">
        <v>1</v>
      </c>
      <c r="E263" s="5" t="s">
        <v>107</v>
      </c>
      <c r="F263" s="5"/>
      <c r="G263" s="5"/>
      <c r="H263" s="5"/>
      <c r="I263" s="6">
        <f t="shared" si="114"/>
        <v>72</v>
      </c>
      <c r="J263" s="6">
        <f t="shared" si="114"/>
        <v>47.8</v>
      </c>
      <c r="K263" s="6">
        <f t="shared" si="114"/>
        <v>0</v>
      </c>
      <c r="L263" s="6">
        <f t="shared" si="114"/>
        <v>0</v>
      </c>
      <c r="M263" s="6">
        <f t="shared" si="114"/>
        <v>72</v>
      </c>
    </row>
    <row r="264" spans="1:13" ht="30">
      <c r="A264" s="25" t="s">
        <v>4</v>
      </c>
      <c r="B264" s="5" t="s">
        <v>31</v>
      </c>
      <c r="C264" s="5" t="s">
        <v>3</v>
      </c>
      <c r="D264" s="5" t="s">
        <v>1</v>
      </c>
      <c r="E264" s="5" t="s">
        <v>107</v>
      </c>
      <c r="F264" s="5" t="s">
        <v>5</v>
      </c>
      <c r="G264" s="5" t="s">
        <v>1</v>
      </c>
      <c r="H264" s="5" t="s">
        <v>29</v>
      </c>
      <c r="I264" s="6">
        <v>72</v>
      </c>
      <c r="J264" s="6">
        <v>47.8</v>
      </c>
      <c r="K264" s="6"/>
      <c r="L264" s="6"/>
      <c r="M264" s="6">
        <v>72</v>
      </c>
    </row>
    <row r="265" spans="1:13" ht="63">
      <c r="A265" s="1" t="s">
        <v>180</v>
      </c>
      <c r="B265" s="2" t="s">
        <v>32</v>
      </c>
      <c r="C265" s="2" t="s">
        <v>2</v>
      </c>
      <c r="D265" s="2" t="s">
        <v>55</v>
      </c>
      <c r="E265" s="2" t="s">
        <v>60</v>
      </c>
      <c r="F265" s="2"/>
      <c r="G265" s="2"/>
      <c r="H265" s="2"/>
      <c r="I265" s="3">
        <f t="shared" ref="I265:M267" si="115">I266</f>
        <v>314.5</v>
      </c>
      <c r="J265" s="3">
        <f t="shared" si="115"/>
        <v>-150</v>
      </c>
      <c r="K265" s="3">
        <f t="shared" si="115"/>
        <v>0</v>
      </c>
      <c r="L265" s="3">
        <f t="shared" si="115"/>
        <v>0</v>
      </c>
      <c r="M265" s="3">
        <f t="shared" si="115"/>
        <v>225</v>
      </c>
    </row>
    <row r="266" spans="1:13" ht="30">
      <c r="A266" s="4" t="s">
        <v>202</v>
      </c>
      <c r="B266" s="5" t="s">
        <v>32</v>
      </c>
      <c r="C266" s="5" t="s">
        <v>3</v>
      </c>
      <c r="D266" s="5" t="s">
        <v>55</v>
      </c>
      <c r="E266" s="5" t="s">
        <v>60</v>
      </c>
      <c r="F266" s="5"/>
      <c r="G266" s="5"/>
      <c r="H266" s="5"/>
      <c r="I266" s="6">
        <f t="shared" si="115"/>
        <v>314.5</v>
      </c>
      <c r="J266" s="6">
        <f t="shared" si="115"/>
        <v>-150</v>
      </c>
      <c r="K266" s="6">
        <f t="shared" si="115"/>
        <v>0</v>
      </c>
      <c r="L266" s="6">
        <f t="shared" si="115"/>
        <v>0</v>
      </c>
      <c r="M266" s="6">
        <f t="shared" si="115"/>
        <v>225</v>
      </c>
    </row>
    <row r="267" spans="1:13" ht="30">
      <c r="A267" s="4" t="s">
        <v>274</v>
      </c>
      <c r="B267" s="5" t="s">
        <v>32</v>
      </c>
      <c r="C267" s="5" t="s">
        <v>3</v>
      </c>
      <c r="D267" s="5" t="s">
        <v>1</v>
      </c>
      <c r="E267" s="5" t="s">
        <v>108</v>
      </c>
      <c r="F267" s="5"/>
      <c r="G267" s="5"/>
      <c r="H267" s="5"/>
      <c r="I267" s="6">
        <f t="shared" si="115"/>
        <v>314.5</v>
      </c>
      <c r="J267" s="6">
        <f t="shared" si="115"/>
        <v>-150</v>
      </c>
      <c r="K267" s="6">
        <f t="shared" si="115"/>
        <v>0</v>
      </c>
      <c r="L267" s="6">
        <f t="shared" si="115"/>
        <v>0</v>
      </c>
      <c r="M267" s="6">
        <f t="shared" si="115"/>
        <v>225</v>
      </c>
    </row>
    <row r="268" spans="1:13" ht="45">
      <c r="A268" s="4" t="s">
        <v>77</v>
      </c>
      <c r="B268" s="5" t="s">
        <v>32</v>
      </c>
      <c r="C268" s="5" t="s">
        <v>3</v>
      </c>
      <c r="D268" s="5" t="s">
        <v>1</v>
      </c>
      <c r="E268" s="5" t="s">
        <v>108</v>
      </c>
      <c r="F268" s="5" t="s">
        <v>5</v>
      </c>
      <c r="G268" s="5" t="s">
        <v>1</v>
      </c>
      <c r="H268" s="5" t="s">
        <v>29</v>
      </c>
      <c r="I268" s="6">
        <v>314.5</v>
      </c>
      <c r="J268" s="6">
        <v>-150</v>
      </c>
      <c r="K268" s="6"/>
      <c r="L268" s="6"/>
      <c r="M268" s="6">
        <v>225</v>
      </c>
    </row>
    <row r="269" spans="1:13" ht="47.25">
      <c r="A269" s="1" t="s">
        <v>42</v>
      </c>
      <c r="B269" s="2" t="s">
        <v>33</v>
      </c>
      <c r="C269" s="2" t="s">
        <v>2</v>
      </c>
      <c r="D269" s="2" t="s">
        <v>55</v>
      </c>
      <c r="E269" s="2" t="s">
        <v>60</v>
      </c>
      <c r="F269" s="2"/>
      <c r="G269" s="2"/>
      <c r="H269" s="2"/>
      <c r="I269" s="3">
        <f t="shared" ref="I269:M270" si="116">I270</f>
        <v>2385</v>
      </c>
      <c r="J269" s="3">
        <f t="shared" si="116"/>
        <v>474</v>
      </c>
      <c r="K269" s="3">
        <f t="shared" si="116"/>
        <v>0</v>
      </c>
      <c r="L269" s="3">
        <f t="shared" si="116"/>
        <v>0</v>
      </c>
      <c r="M269" s="3">
        <f>M270+M276</f>
        <v>3238.2</v>
      </c>
    </row>
    <row r="270" spans="1:13" ht="30">
      <c r="A270" s="4" t="s">
        <v>193</v>
      </c>
      <c r="B270" s="5" t="s">
        <v>33</v>
      </c>
      <c r="C270" s="5" t="s">
        <v>3</v>
      </c>
      <c r="D270" s="5" t="s">
        <v>55</v>
      </c>
      <c r="E270" s="5" t="s">
        <v>60</v>
      </c>
      <c r="F270" s="5"/>
      <c r="G270" s="5"/>
      <c r="H270" s="5"/>
      <c r="I270" s="6">
        <f t="shared" si="116"/>
        <v>2385</v>
      </c>
      <c r="J270" s="6">
        <f t="shared" si="116"/>
        <v>474</v>
      </c>
      <c r="K270" s="6">
        <f t="shared" si="116"/>
        <v>0</v>
      </c>
      <c r="L270" s="6">
        <f t="shared" si="116"/>
        <v>0</v>
      </c>
      <c r="M270" s="6">
        <f t="shared" si="116"/>
        <v>1949</v>
      </c>
    </row>
    <row r="271" spans="1:13" ht="30">
      <c r="A271" s="4" t="s">
        <v>212</v>
      </c>
      <c r="B271" s="5" t="s">
        <v>33</v>
      </c>
      <c r="C271" s="5" t="s">
        <v>3</v>
      </c>
      <c r="D271" s="5" t="s">
        <v>1</v>
      </c>
      <c r="E271" s="5" t="s">
        <v>109</v>
      </c>
      <c r="F271" s="5"/>
      <c r="G271" s="5"/>
      <c r="H271" s="5"/>
      <c r="I271" s="6">
        <f t="shared" ref="I271:M271" si="117">SUM(I272:I275)</f>
        <v>2385</v>
      </c>
      <c r="J271" s="6">
        <f t="shared" si="117"/>
        <v>474</v>
      </c>
      <c r="K271" s="6">
        <f t="shared" si="117"/>
        <v>0</v>
      </c>
      <c r="L271" s="6">
        <f t="shared" si="117"/>
        <v>0</v>
      </c>
      <c r="M271" s="6">
        <f t="shared" si="117"/>
        <v>1949</v>
      </c>
    </row>
    <row r="272" spans="1:13" ht="30">
      <c r="A272" s="25" t="s">
        <v>4</v>
      </c>
      <c r="B272" s="5" t="s">
        <v>33</v>
      </c>
      <c r="C272" s="5" t="s">
        <v>3</v>
      </c>
      <c r="D272" s="5" t="s">
        <v>1</v>
      </c>
      <c r="E272" s="5" t="s">
        <v>109</v>
      </c>
      <c r="F272" s="5" t="s">
        <v>5</v>
      </c>
      <c r="G272" s="5" t="s">
        <v>1</v>
      </c>
      <c r="H272" s="5" t="s">
        <v>21</v>
      </c>
      <c r="I272" s="6">
        <v>2024</v>
      </c>
      <c r="J272" s="6">
        <v>100</v>
      </c>
      <c r="K272" s="6"/>
      <c r="L272" s="6"/>
      <c r="M272" s="6">
        <v>1549</v>
      </c>
    </row>
    <row r="273" spans="1:13" ht="30">
      <c r="A273" s="4" t="s">
        <v>4</v>
      </c>
      <c r="B273" s="5" t="s">
        <v>33</v>
      </c>
      <c r="C273" s="5" t="s">
        <v>3</v>
      </c>
      <c r="D273" s="5" t="s">
        <v>1</v>
      </c>
      <c r="E273" s="5" t="s">
        <v>109</v>
      </c>
      <c r="F273" s="5" t="s">
        <v>5</v>
      </c>
      <c r="G273" s="5" t="s">
        <v>1</v>
      </c>
      <c r="H273" s="5" t="s">
        <v>27</v>
      </c>
      <c r="I273" s="6">
        <v>300</v>
      </c>
      <c r="J273" s="6">
        <v>336</v>
      </c>
      <c r="K273" s="6"/>
      <c r="L273" s="6"/>
      <c r="M273" s="6">
        <v>340</v>
      </c>
    </row>
    <row r="274" spans="1:13" ht="30">
      <c r="A274" s="4" t="s">
        <v>4</v>
      </c>
      <c r="B274" s="5" t="s">
        <v>33</v>
      </c>
      <c r="C274" s="5" t="s">
        <v>3</v>
      </c>
      <c r="D274" s="5" t="s">
        <v>1</v>
      </c>
      <c r="E274" s="5" t="s">
        <v>109</v>
      </c>
      <c r="F274" s="5" t="s">
        <v>5</v>
      </c>
      <c r="G274" s="5" t="s">
        <v>1</v>
      </c>
      <c r="H274" s="5" t="s">
        <v>29</v>
      </c>
      <c r="I274" s="6">
        <v>30</v>
      </c>
      <c r="J274" s="6"/>
      <c r="K274" s="6"/>
      <c r="L274" s="6"/>
      <c r="M274" s="6">
        <v>30</v>
      </c>
    </row>
    <row r="275" spans="1:13" ht="30">
      <c r="A275" s="4" t="s">
        <v>4</v>
      </c>
      <c r="B275" s="5" t="s">
        <v>33</v>
      </c>
      <c r="C275" s="5" t="s">
        <v>3</v>
      </c>
      <c r="D275" s="5" t="s">
        <v>1</v>
      </c>
      <c r="E275" s="5" t="s">
        <v>109</v>
      </c>
      <c r="F275" s="5" t="s">
        <v>5</v>
      </c>
      <c r="G275" s="5" t="s">
        <v>0</v>
      </c>
      <c r="H275" s="5" t="s">
        <v>11</v>
      </c>
      <c r="I275" s="6">
        <v>31</v>
      </c>
      <c r="J275" s="6">
        <v>38</v>
      </c>
      <c r="K275" s="6"/>
      <c r="L275" s="6"/>
      <c r="M275" s="6">
        <v>30</v>
      </c>
    </row>
    <row r="276" spans="1:13" ht="75">
      <c r="A276" s="4" t="s">
        <v>361</v>
      </c>
      <c r="B276" s="5" t="s">
        <v>33</v>
      </c>
      <c r="C276" s="5" t="s">
        <v>8</v>
      </c>
      <c r="D276" s="5" t="s">
        <v>55</v>
      </c>
      <c r="E276" s="5" t="s">
        <v>60</v>
      </c>
      <c r="F276" s="5"/>
      <c r="G276" s="5"/>
      <c r="H276" s="5"/>
      <c r="I276" s="6">
        <f t="shared" ref="I276:M276" si="118">I277</f>
        <v>2385</v>
      </c>
      <c r="J276" s="6">
        <f t="shared" si="118"/>
        <v>474</v>
      </c>
      <c r="K276" s="6">
        <f t="shared" si="118"/>
        <v>0</v>
      </c>
      <c r="L276" s="6">
        <f t="shared" si="118"/>
        <v>0</v>
      </c>
      <c r="M276" s="6">
        <f t="shared" si="118"/>
        <v>1289.2</v>
      </c>
    </row>
    <row r="277" spans="1:13" ht="75">
      <c r="A277" s="4" t="s">
        <v>360</v>
      </c>
      <c r="B277" s="5" t="s">
        <v>33</v>
      </c>
      <c r="C277" s="5" t="s">
        <v>8</v>
      </c>
      <c r="D277" s="5" t="s">
        <v>1</v>
      </c>
      <c r="E277" s="5" t="s">
        <v>362</v>
      </c>
      <c r="F277" s="5"/>
      <c r="G277" s="5"/>
      <c r="H277" s="5"/>
      <c r="I277" s="6">
        <f t="shared" ref="I277:M277" si="119">SUM(I278:I281)</f>
        <v>2385</v>
      </c>
      <c r="J277" s="6">
        <f t="shared" si="119"/>
        <v>474</v>
      </c>
      <c r="K277" s="6">
        <f t="shared" si="119"/>
        <v>0</v>
      </c>
      <c r="L277" s="6">
        <f t="shared" si="119"/>
        <v>0</v>
      </c>
      <c r="M277" s="6">
        <f t="shared" si="119"/>
        <v>1289.2</v>
      </c>
    </row>
    <row r="278" spans="1:13" ht="30">
      <c r="A278" s="25" t="s">
        <v>4</v>
      </c>
      <c r="B278" s="5" t="s">
        <v>33</v>
      </c>
      <c r="C278" s="5" t="s">
        <v>8</v>
      </c>
      <c r="D278" s="5" t="s">
        <v>1</v>
      </c>
      <c r="E278" s="5" t="s">
        <v>362</v>
      </c>
      <c r="F278" s="5" t="s">
        <v>5</v>
      </c>
      <c r="G278" s="5" t="s">
        <v>21</v>
      </c>
      <c r="H278" s="5" t="s">
        <v>20</v>
      </c>
      <c r="I278" s="6">
        <v>2024</v>
      </c>
      <c r="J278" s="6">
        <v>100</v>
      </c>
      <c r="K278" s="6"/>
      <c r="L278" s="6"/>
      <c r="M278" s="6">
        <v>912.1</v>
      </c>
    </row>
    <row r="279" spans="1:13">
      <c r="A279" s="13" t="s">
        <v>297</v>
      </c>
      <c r="B279" s="5" t="s">
        <v>33</v>
      </c>
      <c r="C279" s="5" t="s">
        <v>8</v>
      </c>
      <c r="D279" s="5" t="s">
        <v>1</v>
      </c>
      <c r="E279" s="5" t="s">
        <v>362</v>
      </c>
      <c r="F279" s="5" t="s">
        <v>298</v>
      </c>
      <c r="G279" s="5" t="s">
        <v>21</v>
      </c>
      <c r="H279" s="5" t="s">
        <v>20</v>
      </c>
      <c r="I279" s="6">
        <v>31</v>
      </c>
      <c r="J279" s="6">
        <v>38</v>
      </c>
      <c r="K279" s="6"/>
      <c r="L279" s="6"/>
      <c r="M279" s="6">
        <v>94.3</v>
      </c>
    </row>
    <row r="280" spans="1:13" ht="30">
      <c r="A280" s="4" t="s">
        <v>4</v>
      </c>
      <c r="B280" s="5" t="s">
        <v>33</v>
      </c>
      <c r="C280" s="5" t="s">
        <v>8</v>
      </c>
      <c r="D280" s="5" t="s">
        <v>1</v>
      </c>
      <c r="E280" s="5" t="s">
        <v>362</v>
      </c>
      <c r="F280" s="5" t="s">
        <v>5</v>
      </c>
      <c r="G280" s="5" t="s">
        <v>0</v>
      </c>
      <c r="H280" s="5" t="s">
        <v>7</v>
      </c>
      <c r="I280" s="6">
        <v>300</v>
      </c>
      <c r="J280" s="6">
        <v>336</v>
      </c>
      <c r="K280" s="6"/>
      <c r="L280" s="6"/>
      <c r="M280" s="6">
        <v>212.1</v>
      </c>
    </row>
    <row r="281" spans="1:13" ht="45">
      <c r="A281" s="25" t="s">
        <v>296</v>
      </c>
      <c r="B281" s="5" t="s">
        <v>33</v>
      </c>
      <c r="C281" s="5" t="s">
        <v>8</v>
      </c>
      <c r="D281" s="5" t="s">
        <v>1</v>
      </c>
      <c r="E281" s="5" t="s">
        <v>362</v>
      </c>
      <c r="F281" s="5" t="s">
        <v>254</v>
      </c>
      <c r="G281" s="5" t="s">
        <v>0</v>
      </c>
      <c r="H281" s="5" t="s">
        <v>7</v>
      </c>
      <c r="I281" s="6">
        <v>30</v>
      </c>
      <c r="J281" s="6"/>
      <c r="K281" s="6"/>
      <c r="L281" s="6"/>
      <c r="M281" s="6">
        <v>70.7</v>
      </c>
    </row>
    <row r="282" spans="1:13" ht="78.75">
      <c r="A282" s="1" t="s">
        <v>34</v>
      </c>
      <c r="B282" s="2" t="s">
        <v>35</v>
      </c>
      <c r="C282" s="2" t="s">
        <v>2</v>
      </c>
      <c r="D282" s="2" t="s">
        <v>55</v>
      </c>
      <c r="E282" s="2" t="s">
        <v>60</v>
      </c>
      <c r="F282" s="2"/>
      <c r="G282" s="2"/>
      <c r="H282" s="2" t="s">
        <v>10</v>
      </c>
      <c r="I282" s="3" t="e">
        <f>#REF!+I283+#REF!+I290+I298</f>
        <v>#REF!</v>
      </c>
      <c r="J282" s="3" t="e">
        <f>#REF!+J283+#REF!+J290+J298</f>
        <v>#REF!</v>
      </c>
      <c r="K282" s="3" t="e">
        <f>#REF!+K283+#REF!+K290+K298</f>
        <v>#REF!</v>
      </c>
      <c r="L282" s="3" t="e">
        <f>#REF!+L283+#REF!+L290+L298</f>
        <v>#REF!</v>
      </c>
      <c r="M282" s="3">
        <f>M283+M290+M298</f>
        <v>23233.7</v>
      </c>
    </row>
    <row r="283" spans="1:13" s="11" customFormat="1" ht="45">
      <c r="A283" s="13" t="s">
        <v>181</v>
      </c>
      <c r="B283" s="5" t="s">
        <v>35</v>
      </c>
      <c r="C283" s="5" t="s">
        <v>8</v>
      </c>
      <c r="D283" s="5" t="s">
        <v>55</v>
      </c>
      <c r="E283" s="5" t="s">
        <v>60</v>
      </c>
      <c r="F283" s="5"/>
      <c r="G283" s="5"/>
      <c r="H283" s="5"/>
      <c r="I283" s="6">
        <f t="shared" ref="I283:M283" si="120">I285+I288</f>
        <v>11647</v>
      </c>
      <c r="J283" s="6">
        <f t="shared" si="120"/>
        <v>2425</v>
      </c>
      <c r="K283" s="6">
        <f t="shared" si="120"/>
        <v>0</v>
      </c>
      <c r="L283" s="6">
        <f t="shared" si="120"/>
        <v>0</v>
      </c>
      <c r="M283" s="6">
        <f t="shared" si="120"/>
        <v>13207.900000000001</v>
      </c>
    </row>
    <row r="284" spans="1:13" s="11" customFormat="1" ht="30">
      <c r="A284" s="13" t="s">
        <v>182</v>
      </c>
      <c r="B284" s="5" t="s">
        <v>35</v>
      </c>
      <c r="C284" s="5" t="s">
        <v>8</v>
      </c>
      <c r="D284" s="5" t="s">
        <v>1</v>
      </c>
      <c r="E284" s="5" t="s">
        <v>60</v>
      </c>
      <c r="F284" s="5"/>
      <c r="G284" s="5"/>
      <c r="H284" s="5"/>
      <c r="I284" s="6">
        <f t="shared" ref="I284:M285" si="121">I285</f>
        <v>6023.3</v>
      </c>
      <c r="J284" s="6">
        <f t="shared" si="121"/>
        <v>2425</v>
      </c>
      <c r="K284" s="6">
        <f t="shared" si="121"/>
        <v>0</v>
      </c>
      <c r="L284" s="6">
        <f t="shared" si="121"/>
        <v>0</v>
      </c>
      <c r="M284" s="6">
        <f t="shared" si="121"/>
        <v>6109.8</v>
      </c>
    </row>
    <row r="285" spans="1:13" ht="30">
      <c r="A285" s="13" t="s">
        <v>183</v>
      </c>
      <c r="B285" s="5" t="s">
        <v>35</v>
      </c>
      <c r="C285" s="5" t="s">
        <v>8</v>
      </c>
      <c r="D285" s="5" t="s">
        <v>1</v>
      </c>
      <c r="E285" s="5" t="s">
        <v>110</v>
      </c>
      <c r="F285" s="5"/>
      <c r="G285" s="5"/>
      <c r="H285" s="5"/>
      <c r="I285" s="6">
        <f t="shared" si="121"/>
        <v>6023.3</v>
      </c>
      <c r="J285" s="6">
        <f t="shared" si="121"/>
        <v>2425</v>
      </c>
      <c r="K285" s="6">
        <f t="shared" si="121"/>
        <v>0</v>
      </c>
      <c r="L285" s="6">
        <f t="shared" si="121"/>
        <v>0</v>
      </c>
      <c r="M285" s="6">
        <f t="shared" si="121"/>
        <v>6109.8</v>
      </c>
    </row>
    <row r="286" spans="1:13">
      <c r="A286" s="13" t="s">
        <v>297</v>
      </c>
      <c r="B286" s="5" t="s">
        <v>35</v>
      </c>
      <c r="C286" s="5" t="s">
        <v>8</v>
      </c>
      <c r="D286" s="5" t="s">
        <v>1</v>
      </c>
      <c r="E286" s="5" t="s">
        <v>110</v>
      </c>
      <c r="F286" s="5" t="s">
        <v>298</v>
      </c>
      <c r="G286" s="5" t="s">
        <v>31</v>
      </c>
      <c r="H286" s="5" t="s">
        <v>1</v>
      </c>
      <c r="I286" s="6">
        <v>6023.3</v>
      </c>
      <c r="J286" s="6">
        <v>2425</v>
      </c>
      <c r="K286" s="6"/>
      <c r="L286" s="6"/>
      <c r="M286" s="6">
        <v>6109.8</v>
      </c>
    </row>
    <row r="287" spans="1:13" ht="30">
      <c r="A287" s="13" t="s">
        <v>184</v>
      </c>
      <c r="B287" s="5" t="s">
        <v>35</v>
      </c>
      <c r="C287" s="5" t="s">
        <v>8</v>
      </c>
      <c r="D287" s="5" t="s">
        <v>7</v>
      </c>
      <c r="E287" s="5" t="s">
        <v>60</v>
      </c>
      <c r="F287" s="5"/>
      <c r="G287" s="5"/>
      <c r="H287" s="5"/>
      <c r="I287" s="6">
        <f t="shared" ref="I287:M288" si="122">I288</f>
        <v>5623.7</v>
      </c>
      <c r="J287" s="6">
        <f t="shared" si="122"/>
        <v>0</v>
      </c>
      <c r="K287" s="6">
        <f t="shared" si="122"/>
        <v>0</v>
      </c>
      <c r="L287" s="6">
        <f t="shared" si="122"/>
        <v>0</v>
      </c>
      <c r="M287" s="6">
        <f t="shared" si="122"/>
        <v>7098.1</v>
      </c>
    </row>
    <row r="288" spans="1:13" ht="30">
      <c r="A288" s="13" t="s">
        <v>204</v>
      </c>
      <c r="B288" s="5" t="s">
        <v>35</v>
      </c>
      <c r="C288" s="5" t="s">
        <v>8</v>
      </c>
      <c r="D288" s="5" t="s">
        <v>7</v>
      </c>
      <c r="E288" s="5" t="s">
        <v>111</v>
      </c>
      <c r="F288" s="5"/>
      <c r="G288" s="5"/>
      <c r="H288" s="5"/>
      <c r="I288" s="6">
        <f t="shared" si="122"/>
        <v>5623.7</v>
      </c>
      <c r="J288" s="6">
        <f t="shared" si="122"/>
        <v>0</v>
      </c>
      <c r="K288" s="6">
        <f t="shared" si="122"/>
        <v>0</v>
      </c>
      <c r="L288" s="6">
        <f t="shared" si="122"/>
        <v>0</v>
      </c>
      <c r="M288" s="6">
        <f t="shared" si="122"/>
        <v>7098.1</v>
      </c>
    </row>
    <row r="289" spans="1:13">
      <c r="A289" s="13" t="s">
        <v>297</v>
      </c>
      <c r="B289" s="5" t="s">
        <v>35</v>
      </c>
      <c r="C289" s="5" t="s">
        <v>8</v>
      </c>
      <c r="D289" s="5" t="s">
        <v>7</v>
      </c>
      <c r="E289" s="5" t="s">
        <v>111</v>
      </c>
      <c r="F289" s="5" t="s">
        <v>298</v>
      </c>
      <c r="G289" s="5" t="s">
        <v>31</v>
      </c>
      <c r="H289" s="5" t="s">
        <v>7</v>
      </c>
      <c r="I289" s="6">
        <v>5623.7</v>
      </c>
      <c r="J289" s="6"/>
      <c r="K289" s="6"/>
      <c r="L289" s="6"/>
      <c r="M289" s="26">
        <v>7098.1</v>
      </c>
    </row>
    <row r="290" spans="1:13" s="11" customFormat="1" ht="30">
      <c r="A290" s="4" t="s">
        <v>185</v>
      </c>
      <c r="B290" s="5" t="s">
        <v>35</v>
      </c>
      <c r="C290" s="5" t="s">
        <v>17</v>
      </c>
      <c r="D290" s="5" t="s">
        <v>55</v>
      </c>
      <c r="E290" s="5" t="s">
        <v>60</v>
      </c>
      <c r="F290" s="5"/>
      <c r="G290" s="5"/>
      <c r="H290" s="5"/>
      <c r="I290" s="6" t="e">
        <f t="shared" ref="I290:M290" si="123">I292+I294</f>
        <v>#REF!</v>
      </c>
      <c r="J290" s="6" t="e">
        <f t="shared" si="123"/>
        <v>#REF!</v>
      </c>
      <c r="K290" s="6" t="e">
        <f t="shared" si="123"/>
        <v>#REF!</v>
      </c>
      <c r="L290" s="6" t="e">
        <f t="shared" si="123"/>
        <v>#REF!</v>
      </c>
      <c r="M290" s="6">
        <f t="shared" si="123"/>
        <v>4025.8</v>
      </c>
    </row>
    <row r="291" spans="1:13" s="11" customFormat="1" ht="30">
      <c r="A291" s="4" t="s">
        <v>87</v>
      </c>
      <c r="B291" s="5" t="s">
        <v>35</v>
      </c>
      <c r="C291" s="5" t="s">
        <v>17</v>
      </c>
      <c r="D291" s="5" t="s">
        <v>1</v>
      </c>
      <c r="E291" s="5" t="s">
        <v>60</v>
      </c>
      <c r="F291" s="5"/>
      <c r="G291" s="5"/>
      <c r="H291" s="5"/>
      <c r="I291" s="6" t="e">
        <f t="shared" ref="I291:M291" si="124">I292+I294</f>
        <v>#REF!</v>
      </c>
      <c r="J291" s="6" t="e">
        <f t="shared" si="124"/>
        <v>#REF!</v>
      </c>
      <c r="K291" s="6" t="e">
        <f t="shared" si="124"/>
        <v>#REF!</v>
      </c>
      <c r="L291" s="6" t="e">
        <f t="shared" si="124"/>
        <v>#REF!</v>
      </c>
      <c r="M291" s="6">
        <f t="shared" si="124"/>
        <v>4025.8</v>
      </c>
    </row>
    <row r="292" spans="1:13" ht="30">
      <c r="A292" s="4" t="s">
        <v>161</v>
      </c>
      <c r="B292" s="5" t="s">
        <v>35</v>
      </c>
      <c r="C292" s="5" t="s">
        <v>17</v>
      </c>
      <c r="D292" s="5" t="s">
        <v>1</v>
      </c>
      <c r="E292" s="5" t="s">
        <v>112</v>
      </c>
      <c r="F292" s="5"/>
      <c r="G292" s="5"/>
      <c r="H292" s="5"/>
      <c r="I292" s="6">
        <f t="shared" ref="I292:M292" si="125">I293</f>
        <v>3181.3</v>
      </c>
      <c r="J292" s="6">
        <f t="shared" si="125"/>
        <v>0</v>
      </c>
      <c r="K292" s="6">
        <f t="shared" si="125"/>
        <v>0</v>
      </c>
      <c r="L292" s="6">
        <f t="shared" si="125"/>
        <v>0</v>
      </c>
      <c r="M292" s="6">
        <f t="shared" si="125"/>
        <v>3791.3</v>
      </c>
    </row>
    <row r="293" spans="1:13" ht="90">
      <c r="A293" s="25" t="s">
        <v>294</v>
      </c>
      <c r="B293" s="5" t="s">
        <v>35</v>
      </c>
      <c r="C293" s="5" t="s">
        <v>17</v>
      </c>
      <c r="D293" s="5" t="s">
        <v>1</v>
      </c>
      <c r="E293" s="5" t="s">
        <v>112</v>
      </c>
      <c r="F293" s="5" t="s">
        <v>295</v>
      </c>
      <c r="G293" s="5" t="s">
        <v>1</v>
      </c>
      <c r="H293" s="5" t="s">
        <v>27</v>
      </c>
      <c r="I293" s="6">
        <v>3181.3</v>
      </c>
      <c r="J293" s="6"/>
      <c r="K293" s="6"/>
      <c r="L293" s="6"/>
      <c r="M293" s="6">
        <v>3791.3</v>
      </c>
    </row>
    <row r="294" spans="1:13" ht="30">
      <c r="A294" s="4" t="s">
        <v>68</v>
      </c>
      <c r="B294" s="5" t="s">
        <v>35</v>
      </c>
      <c r="C294" s="5" t="s">
        <v>17</v>
      </c>
      <c r="D294" s="5" t="s">
        <v>1</v>
      </c>
      <c r="E294" s="5" t="s">
        <v>60</v>
      </c>
      <c r="F294" s="5"/>
      <c r="G294" s="5"/>
      <c r="H294" s="5"/>
      <c r="I294" s="6" t="e">
        <f>#REF!+I295+I296</f>
        <v>#REF!</v>
      </c>
      <c r="J294" s="6" t="e">
        <f>#REF!+J295+J296</f>
        <v>#REF!</v>
      </c>
      <c r="K294" s="6" t="e">
        <f>#REF!+K295+K296</f>
        <v>#REF!</v>
      </c>
      <c r="L294" s="6" t="e">
        <f>#REF!+L295+L296</f>
        <v>#REF!</v>
      </c>
      <c r="M294" s="6">
        <f>M295+M296</f>
        <v>234.5</v>
      </c>
    </row>
    <row r="295" spans="1:13" ht="30">
      <c r="A295" s="4" t="s">
        <v>4</v>
      </c>
      <c r="B295" s="5" t="s">
        <v>35</v>
      </c>
      <c r="C295" s="5" t="s">
        <v>17</v>
      </c>
      <c r="D295" s="5" t="s">
        <v>1</v>
      </c>
      <c r="E295" s="5" t="s">
        <v>72</v>
      </c>
      <c r="F295" s="5" t="s">
        <v>5</v>
      </c>
      <c r="G295" s="5" t="s">
        <v>1</v>
      </c>
      <c r="H295" s="5" t="s">
        <v>27</v>
      </c>
      <c r="I295" s="6">
        <v>509.5</v>
      </c>
      <c r="J295" s="6"/>
      <c r="K295" s="6"/>
      <c r="L295" s="6"/>
      <c r="M295" s="6">
        <v>219.5</v>
      </c>
    </row>
    <row r="296" spans="1:13">
      <c r="A296" s="25" t="s">
        <v>6</v>
      </c>
      <c r="B296" s="5" t="s">
        <v>35</v>
      </c>
      <c r="C296" s="5" t="s">
        <v>17</v>
      </c>
      <c r="D296" s="5" t="s">
        <v>1</v>
      </c>
      <c r="E296" s="5" t="s">
        <v>72</v>
      </c>
      <c r="F296" s="5" t="s">
        <v>293</v>
      </c>
      <c r="G296" s="5" t="s">
        <v>1</v>
      </c>
      <c r="H296" s="5" t="s">
        <v>27</v>
      </c>
      <c r="I296" s="6">
        <v>15</v>
      </c>
      <c r="J296" s="6"/>
      <c r="K296" s="6"/>
      <c r="L296" s="6"/>
      <c r="M296" s="6">
        <v>15</v>
      </c>
    </row>
    <row r="297" spans="1:13" ht="30">
      <c r="A297" s="4" t="s">
        <v>187</v>
      </c>
      <c r="B297" s="5" t="s">
        <v>35</v>
      </c>
      <c r="C297" s="5" t="s">
        <v>18</v>
      </c>
      <c r="D297" s="5" t="s">
        <v>55</v>
      </c>
      <c r="E297" s="5" t="s">
        <v>60</v>
      </c>
      <c r="F297" s="5"/>
      <c r="G297" s="5"/>
      <c r="H297" s="5"/>
      <c r="I297" s="6" t="e">
        <f t="shared" ref="I297:M297" si="126">I298</f>
        <v>#REF!</v>
      </c>
      <c r="J297" s="6" t="e">
        <f t="shared" si="126"/>
        <v>#REF!</v>
      </c>
      <c r="K297" s="6" t="e">
        <f t="shared" si="126"/>
        <v>#REF!</v>
      </c>
      <c r="L297" s="6" t="e">
        <f t="shared" si="126"/>
        <v>#REF!</v>
      </c>
      <c r="M297" s="6">
        <f t="shared" si="126"/>
        <v>6000</v>
      </c>
    </row>
    <row r="298" spans="1:13" ht="30">
      <c r="A298" s="4" t="s">
        <v>188</v>
      </c>
      <c r="B298" s="5" t="s">
        <v>35</v>
      </c>
      <c r="C298" s="5" t="s">
        <v>18</v>
      </c>
      <c r="D298" s="5" t="s">
        <v>1</v>
      </c>
      <c r="E298" s="5" t="s">
        <v>60</v>
      </c>
      <c r="F298" s="5"/>
      <c r="G298" s="5"/>
      <c r="H298" s="5"/>
      <c r="I298" s="6" t="e">
        <f>I299+#REF!</f>
        <v>#REF!</v>
      </c>
      <c r="J298" s="6" t="e">
        <f>J299+#REF!</f>
        <v>#REF!</v>
      </c>
      <c r="K298" s="6" t="e">
        <f>K299+#REF!</f>
        <v>#REF!</v>
      </c>
      <c r="L298" s="6" t="e">
        <f>L299+#REF!</f>
        <v>#REF!</v>
      </c>
      <c r="M298" s="6">
        <f>M299</f>
        <v>6000</v>
      </c>
    </row>
    <row r="299" spans="1:13" ht="30">
      <c r="A299" s="4" t="s">
        <v>57</v>
      </c>
      <c r="B299" s="5" t="s">
        <v>35</v>
      </c>
      <c r="C299" s="5" t="s">
        <v>18</v>
      </c>
      <c r="D299" s="5" t="s">
        <v>1</v>
      </c>
      <c r="E299" s="5" t="s">
        <v>60</v>
      </c>
      <c r="F299" s="5"/>
      <c r="G299" s="5"/>
      <c r="H299" s="5"/>
      <c r="I299" s="6">
        <f t="shared" ref="I299:M299" si="127">I300+I301</f>
        <v>5698.8</v>
      </c>
      <c r="J299" s="6">
        <f t="shared" si="127"/>
        <v>375</v>
      </c>
      <c r="K299" s="6">
        <f t="shared" si="127"/>
        <v>0</v>
      </c>
      <c r="L299" s="6">
        <f t="shared" si="127"/>
        <v>0</v>
      </c>
      <c r="M299" s="6">
        <f t="shared" si="127"/>
        <v>6000</v>
      </c>
    </row>
    <row r="300" spans="1:13" ht="90">
      <c r="A300" s="25" t="s">
        <v>294</v>
      </c>
      <c r="B300" s="5" t="s">
        <v>35</v>
      </c>
      <c r="C300" s="5" t="s">
        <v>18</v>
      </c>
      <c r="D300" s="5" t="s">
        <v>1</v>
      </c>
      <c r="E300" s="5" t="s">
        <v>58</v>
      </c>
      <c r="F300" s="5" t="s">
        <v>295</v>
      </c>
      <c r="G300" s="5" t="s">
        <v>1</v>
      </c>
      <c r="H300" s="5" t="s">
        <v>29</v>
      </c>
      <c r="I300" s="6">
        <v>5350</v>
      </c>
      <c r="J300" s="6">
        <v>300</v>
      </c>
      <c r="K300" s="6"/>
      <c r="L300" s="6"/>
      <c r="M300" s="6">
        <v>5653.2</v>
      </c>
    </row>
    <row r="301" spans="1:13" ht="30">
      <c r="A301" s="25" t="s">
        <v>4</v>
      </c>
      <c r="B301" s="5" t="s">
        <v>35</v>
      </c>
      <c r="C301" s="5" t="s">
        <v>18</v>
      </c>
      <c r="D301" s="5" t="s">
        <v>1</v>
      </c>
      <c r="E301" s="5" t="s">
        <v>58</v>
      </c>
      <c r="F301" s="5" t="s">
        <v>5</v>
      </c>
      <c r="G301" s="5" t="s">
        <v>1</v>
      </c>
      <c r="H301" s="5" t="s">
        <v>29</v>
      </c>
      <c r="I301" s="6">
        <v>348.8</v>
      </c>
      <c r="J301" s="6">
        <v>75</v>
      </c>
      <c r="K301" s="6"/>
      <c r="L301" s="6"/>
      <c r="M301" s="6">
        <v>346.8</v>
      </c>
    </row>
    <row r="302" spans="1:13" ht="94.5">
      <c r="A302" s="1" t="s">
        <v>51</v>
      </c>
      <c r="B302" s="2" t="s">
        <v>36</v>
      </c>
      <c r="C302" s="2" t="s">
        <v>2</v>
      </c>
      <c r="D302" s="2" t="s">
        <v>55</v>
      </c>
      <c r="E302" s="2" t="s">
        <v>60</v>
      </c>
      <c r="F302" s="2"/>
      <c r="G302" s="2"/>
      <c r="H302" s="2"/>
      <c r="I302" s="3">
        <f t="shared" ref="I302:M302" si="128">I304</f>
        <v>431</v>
      </c>
      <c r="J302" s="3">
        <f t="shared" si="128"/>
        <v>-62</v>
      </c>
      <c r="K302" s="3">
        <f t="shared" si="128"/>
        <v>0</v>
      </c>
      <c r="L302" s="3">
        <f t="shared" si="128"/>
        <v>0</v>
      </c>
      <c r="M302" s="3">
        <f t="shared" si="128"/>
        <v>160</v>
      </c>
    </row>
    <row r="303" spans="1:13" ht="30">
      <c r="A303" s="4" t="s">
        <v>189</v>
      </c>
      <c r="B303" s="5" t="s">
        <v>36</v>
      </c>
      <c r="C303" s="5" t="s">
        <v>3</v>
      </c>
      <c r="D303" s="5" t="s">
        <v>55</v>
      </c>
      <c r="E303" s="5" t="s">
        <v>60</v>
      </c>
      <c r="F303" s="5"/>
      <c r="G303" s="5"/>
      <c r="H303" s="5"/>
      <c r="I303" s="6">
        <f t="shared" ref="I303:M303" si="129">I302</f>
        <v>431</v>
      </c>
      <c r="J303" s="6">
        <f t="shared" si="129"/>
        <v>-62</v>
      </c>
      <c r="K303" s="6">
        <f t="shared" si="129"/>
        <v>0</v>
      </c>
      <c r="L303" s="6">
        <f t="shared" si="129"/>
        <v>0</v>
      </c>
      <c r="M303" s="6">
        <f t="shared" si="129"/>
        <v>160</v>
      </c>
    </row>
    <row r="304" spans="1:13" ht="75">
      <c r="A304" s="4" t="s">
        <v>195</v>
      </c>
      <c r="B304" s="5" t="s">
        <v>36</v>
      </c>
      <c r="C304" s="5" t="s">
        <v>3</v>
      </c>
      <c r="D304" s="5" t="s">
        <v>1</v>
      </c>
      <c r="E304" s="5" t="s">
        <v>234</v>
      </c>
      <c r="F304" s="5"/>
      <c r="G304" s="5" t="s">
        <v>26</v>
      </c>
      <c r="H304" s="5"/>
      <c r="I304" s="6">
        <f t="shared" ref="I304:M304" si="130">I305</f>
        <v>431</v>
      </c>
      <c r="J304" s="6">
        <f t="shared" si="130"/>
        <v>-62</v>
      </c>
      <c r="K304" s="6">
        <f t="shared" si="130"/>
        <v>0</v>
      </c>
      <c r="L304" s="6">
        <f t="shared" si="130"/>
        <v>0</v>
      </c>
      <c r="M304" s="6">
        <f t="shared" si="130"/>
        <v>160</v>
      </c>
    </row>
    <row r="305" spans="1:13" ht="30">
      <c r="A305" s="4" t="s">
        <v>4</v>
      </c>
      <c r="B305" s="5" t="s">
        <v>36</v>
      </c>
      <c r="C305" s="5" t="s">
        <v>3</v>
      </c>
      <c r="D305" s="5" t="s">
        <v>1</v>
      </c>
      <c r="E305" s="5" t="s">
        <v>234</v>
      </c>
      <c r="F305" s="5" t="s">
        <v>5</v>
      </c>
      <c r="G305" s="5" t="s">
        <v>24</v>
      </c>
      <c r="H305" s="5" t="s">
        <v>31</v>
      </c>
      <c r="I305" s="6">
        <v>431</v>
      </c>
      <c r="J305" s="6">
        <v>-62</v>
      </c>
      <c r="K305" s="6"/>
      <c r="L305" s="6"/>
      <c r="M305" s="6">
        <v>160</v>
      </c>
    </row>
    <row r="306" spans="1:13" ht="47.25">
      <c r="A306" s="1" t="s">
        <v>50</v>
      </c>
      <c r="B306" s="2" t="s">
        <v>49</v>
      </c>
      <c r="C306" s="2" t="s">
        <v>2</v>
      </c>
      <c r="D306" s="2" t="s">
        <v>55</v>
      </c>
      <c r="E306" s="2" t="s">
        <v>60</v>
      </c>
      <c r="F306" s="2"/>
      <c r="G306" s="2"/>
      <c r="H306" s="2"/>
      <c r="I306" s="3">
        <f t="shared" ref="I306:M308" si="131">I307</f>
        <v>380</v>
      </c>
      <c r="J306" s="3">
        <f t="shared" si="131"/>
        <v>0</v>
      </c>
      <c r="K306" s="3">
        <f t="shared" si="131"/>
        <v>0</v>
      </c>
      <c r="L306" s="3">
        <f t="shared" si="131"/>
        <v>0</v>
      </c>
      <c r="M306" s="3">
        <f t="shared" si="131"/>
        <v>300</v>
      </c>
    </row>
    <row r="307" spans="1:13">
      <c r="A307" s="4" t="s">
        <v>190</v>
      </c>
      <c r="B307" s="5" t="s">
        <v>49</v>
      </c>
      <c r="C307" s="5" t="s">
        <v>3</v>
      </c>
      <c r="D307" s="5" t="s">
        <v>55</v>
      </c>
      <c r="E307" s="5" t="s">
        <v>60</v>
      </c>
      <c r="F307" s="5"/>
      <c r="G307" s="5"/>
      <c r="H307" s="5"/>
      <c r="I307" s="6">
        <f t="shared" si="131"/>
        <v>380</v>
      </c>
      <c r="J307" s="6">
        <f t="shared" si="131"/>
        <v>0</v>
      </c>
      <c r="K307" s="6">
        <f t="shared" si="131"/>
        <v>0</v>
      </c>
      <c r="L307" s="6">
        <f t="shared" si="131"/>
        <v>0</v>
      </c>
      <c r="M307" s="6">
        <f t="shared" si="131"/>
        <v>300</v>
      </c>
    </row>
    <row r="308" spans="1:13" ht="60">
      <c r="A308" s="4" t="s">
        <v>191</v>
      </c>
      <c r="B308" s="5" t="s">
        <v>49</v>
      </c>
      <c r="C308" s="5" t="s">
        <v>3</v>
      </c>
      <c r="D308" s="5" t="s">
        <v>1</v>
      </c>
      <c r="E308" s="5" t="s">
        <v>235</v>
      </c>
      <c r="F308" s="5"/>
      <c r="G308" s="5"/>
      <c r="H308" s="5"/>
      <c r="I308" s="6">
        <f t="shared" si="131"/>
        <v>380</v>
      </c>
      <c r="J308" s="6">
        <f t="shared" si="131"/>
        <v>0</v>
      </c>
      <c r="K308" s="6">
        <f t="shared" si="131"/>
        <v>0</v>
      </c>
      <c r="L308" s="6">
        <f t="shared" si="131"/>
        <v>0</v>
      </c>
      <c r="M308" s="6">
        <f t="shared" si="131"/>
        <v>300</v>
      </c>
    </row>
    <row r="309" spans="1:13" ht="30">
      <c r="A309" s="4" t="s">
        <v>4</v>
      </c>
      <c r="B309" s="5" t="s">
        <v>49</v>
      </c>
      <c r="C309" s="5" t="s">
        <v>3</v>
      </c>
      <c r="D309" s="5" t="s">
        <v>1</v>
      </c>
      <c r="E309" s="5" t="s">
        <v>235</v>
      </c>
      <c r="F309" s="5" t="s">
        <v>5</v>
      </c>
      <c r="G309" s="5" t="s">
        <v>25</v>
      </c>
      <c r="H309" s="5" t="s">
        <v>1</v>
      </c>
      <c r="I309" s="6">
        <v>380</v>
      </c>
      <c r="J309" s="6"/>
      <c r="K309" s="6"/>
      <c r="L309" s="6"/>
      <c r="M309" s="6">
        <v>300</v>
      </c>
    </row>
    <row r="310" spans="1:13" s="20" customFormat="1" ht="63">
      <c r="A310" s="1" t="s">
        <v>217</v>
      </c>
      <c r="B310" s="2" t="s">
        <v>219</v>
      </c>
      <c r="C310" s="2" t="s">
        <v>2</v>
      </c>
      <c r="D310" s="2" t="s">
        <v>55</v>
      </c>
      <c r="E310" s="2" t="s">
        <v>60</v>
      </c>
      <c r="F310" s="2"/>
      <c r="G310" s="2"/>
      <c r="H310" s="2"/>
      <c r="I310" s="3" t="e">
        <f>I311+I316</f>
        <v>#REF!</v>
      </c>
      <c r="J310" s="3" t="e">
        <f>J311+J316</f>
        <v>#REF!</v>
      </c>
      <c r="K310" s="3" t="e">
        <f>K311+K316</f>
        <v>#REF!</v>
      </c>
      <c r="L310" s="3" t="e">
        <f>L311+L316</f>
        <v>#REF!</v>
      </c>
      <c r="M310" s="3">
        <f>M311+M316</f>
        <v>2000</v>
      </c>
    </row>
    <row r="311" spans="1:13" ht="45">
      <c r="A311" s="4" t="s">
        <v>218</v>
      </c>
      <c r="B311" s="5" t="s">
        <v>219</v>
      </c>
      <c r="C311" s="5" t="s">
        <v>3</v>
      </c>
      <c r="D311" s="5" t="s">
        <v>55</v>
      </c>
      <c r="E311" s="5" t="s">
        <v>60</v>
      </c>
      <c r="F311" s="5"/>
      <c r="G311" s="5"/>
      <c r="H311" s="5"/>
      <c r="I311" s="6" t="e">
        <f>#REF!+#REF!+I314</f>
        <v>#REF!</v>
      </c>
      <c r="J311" s="6" t="e">
        <f>#REF!+#REF!+J314</f>
        <v>#REF!</v>
      </c>
      <c r="K311" s="6" t="e">
        <f>#REF!+#REF!+K314</f>
        <v>#REF!</v>
      </c>
      <c r="L311" s="6" t="e">
        <f>#REF!+#REF!+L314</f>
        <v>#REF!</v>
      </c>
      <c r="M311" s="6">
        <f>M314+M312</f>
        <v>1500</v>
      </c>
    </row>
    <row r="312" spans="1:13" ht="45">
      <c r="A312" s="4" t="s">
        <v>364</v>
      </c>
      <c r="B312" s="5" t="s">
        <v>219</v>
      </c>
      <c r="C312" s="5" t="s">
        <v>3</v>
      </c>
      <c r="D312" s="5" t="s">
        <v>7</v>
      </c>
      <c r="E312" s="5" t="s">
        <v>365</v>
      </c>
      <c r="F312" s="5"/>
      <c r="G312" s="5"/>
      <c r="H312" s="5"/>
      <c r="I312" s="6"/>
      <c r="J312" s="6"/>
      <c r="K312" s="6"/>
      <c r="L312" s="6"/>
      <c r="M312" s="6">
        <f>M313</f>
        <v>500</v>
      </c>
    </row>
    <row r="313" spans="1:13" ht="30">
      <c r="A313" s="4" t="s">
        <v>4</v>
      </c>
      <c r="B313" s="5" t="s">
        <v>219</v>
      </c>
      <c r="C313" s="5" t="s">
        <v>3</v>
      </c>
      <c r="D313" s="5" t="s">
        <v>7</v>
      </c>
      <c r="E313" s="5" t="s">
        <v>365</v>
      </c>
      <c r="F313" s="5" t="s">
        <v>5</v>
      </c>
      <c r="G313" s="5" t="s">
        <v>25</v>
      </c>
      <c r="H313" s="5" t="s">
        <v>7</v>
      </c>
      <c r="I313" s="6"/>
      <c r="J313" s="6"/>
      <c r="K313" s="6"/>
      <c r="L313" s="6"/>
      <c r="M313" s="6">
        <v>500</v>
      </c>
    </row>
    <row r="314" spans="1:13" ht="30">
      <c r="A314" s="4" t="s">
        <v>266</v>
      </c>
      <c r="B314" s="5" t="s">
        <v>219</v>
      </c>
      <c r="C314" s="5" t="s">
        <v>3</v>
      </c>
      <c r="D314" s="5" t="s">
        <v>24</v>
      </c>
      <c r="E314" s="5" t="s">
        <v>265</v>
      </c>
      <c r="F314" s="5"/>
      <c r="G314" s="5"/>
      <c r="H314" s="5"/>
      <c r="I314" s="6">
        <f t="shared" ref="I314:M314" si="132">I315</f>
        <v>6685.13</v>
      </c>
      <c r="J314" s="6">
        <f t="shared" si="132"/>
        <v>0</v>
      </c>
      <c r="K314" s="6">
        <f t="shared" si="132"/>
        <v>0</v>
      </c>
      <c r="L314" s="6">
        <f t="shared" si="132"/>
        <v>0</v>
      </c>
      <c r="M314" s="6">
        <f t="shared" si="132"/>
        <v>1000</v>
      </c>
    </row>
    <row r="315" spans="1:13" ht="30">
      <c r="A315" s="4" t="s">
        <v>4</v>
      </c>
      <c r="B315" s="5" t="s">
        <v>219</v>
      </c>
      <c r="C315" s="5" t="s">
        <v>3</v>
      </c>
      <c r="D315" s="5" t="s">
        <v>24</v>
      </c>
      <c r="E315" s="5" t="s">
        <v>265</v>
      </c>
      <c r="F315" s="5" t="s">
        <v>5</v>
      </c>
      <c r="G315" s="5" t="s">
        <v>25</v>
      </c>
      <c r="H315" s="5" t="s">
        <v>7</v>
      </c>
      <c r="I315" s="6">
        <v>6685.13</v>
      </c>
      <c r="J315" s="6"/>
      <c r="K315" s="6"/>
      <c r="L315" s="6"/>
      <c r="M315" s="6">
        <v>1000</v>
      </c>
    </row>
    <row r="316" spans="1:13" ht="30">
      <c r="A316" s="4" t="s">
        <v>251</v>
      </c>
      <c r="B316" s="5" t="s">
        <v>219</v>
      </c>
      <c r="C316" s="5" t="s">
        <v>8</v>
      </c>
      <c r="D316" s="5" t="s">
        <v>55</v>
      </c>
      <c r="E316" s="5" t="s">
        <v>60</v>
      </c>
      <c r="F316" s="5"/>
      <c r="G316" s="5"/>
      <c r="H316" s="5"/>
      <c r="I316" s="6">
        <f t="shared" ref="I316:M317" si="133">I317</f>
        <v>2000</v>
      </c>
      <c r="J316" s="6">
        <f t="shared" si="133"/>
        <v>3000</v>
      </c>
      <c r="K316" s="6">
        <f t="shared" si="133"/>
        <v>0</v>
      </c>
      <c r="L316" s="6">
        <f t="shared" si="133"/>
        <v>0</v>
      </c>
      <c r="M316" s="6">
        <f t="shared" si="133"/>
        <v>500</v>
      </c>
    </row>
    <row r="317" spans="1:13">
      <c r="A317" s="4" t="s">
        <v>252</v>
      </c>
      <c r="B317" s="5" t="s">
        <v>219</v>
      </c>
      <c r="C317" s="5" t="s">
        <v>8</v>
      </c>
      <c r="D317" s="5" t="s">
        <v>1</v>
      </c>
      <c r="E317" s="5" t="s">
        <v>253</v>
      </c>
      <c r="F317" s="5"/>
      <c r="G317" s="5"/>
      <c r="H317" s="5"/>
      <c r="I317" s="6">
        <f t="shared" si="133"/>
        <v>2000</v>
      </c>
      <c r="J317" s="6">
        <f t="shared" si="133"/>
        <v>3000</v>
      </c>
      <c r="K317" s="6">
        <f t="shared" si="133"/>
        <v>0</v>
      </c>
      <c r="L317" s="6">
        <f t="shared" si="133"/>
        <v>0</v>
      </c>
      <c r="M317" s="6">
        <f t="shared" si="133"/>
        <v>500</v>
      </c>
    </row>
    <row r="318" spans="1:13">
      <c r="A318" s="4" t="s">
        <v>246</v>
      </c>
      <c r="B318" s="5" t="s">
        <v>219</v>
      </c>
      <c r="C318" s="5" t="s">
        <v>8</v>
      </c>
      <c r="D318" s="5" t="s">
        <v>1</v>
      </c>
      <c r="E318" s="5" t="s">
        <v>253</v>
      </c>
      <c r="F318" s="5" t="s">
        <v>254</v>
      </c>
      <c r="G318" s="5" t="s">
        <v>25</v>
      </c>
      <c r="H318" s="5" t="s">
        <v>25</v>
      </c>
      <c r="I318" s="6">
        <v>2000</v>
      </c>
      <c r="J318" s="6">
        <v>3000</v>
      </c>
      <c r="K318" s="6"/>
      <c r="L318" s="6"/>
      <c r="M318" s="6">
        <v>500</v>
      </c>
    </row>
    <row r="319" spans="1:13" ht="47.25">
      <c r="A319" s="1" t="s">
        <v>221</v>
      </c>
      <c r="B319" s="2" t="s">
        <v>222</v>
      </c>
      <c r="C319" s="2" t="s">
        <v>2</v>
      </c>
      <c r="D319" s="2" t="s">
        <v>55</v>
      </c>
      <c r="E319" s="2" t="s">
        <v>60</v>
      </c>
      <c r="F319" s="2"/>
      <c r="G319" s="2"/>
      <c r="H319" s="2"/>
      <c r="I319" s="3">
        <f t="shared" ref="I319:M326" si="134">I320</f>
        <v>1180</v>
      </c>
      <c r="J319" s="3">
        <f>J320+J325</f>
        <v>196.10000000000002</v>
      </c>
      <c r="K319" s="3">
        <f t="shared" si="134"/>
        <v>0</v>
      </c>
      <c r="L319" s="3">
        <f t="shared" si="134"/>
        <v>0</v>
      </c>
      <c r="M319" s="3">
        <f t="shared" ref="M319" si="135">M320+M325</f>
        <v>1680</v>
      </c>
    </row>
    <row r="320" spans="1:13" ht="45">
      <c r="A320" s="4" t="s">
        <v>260</v>
      </c>
      <c r="B320" s="5" t="s">
        <v>222</v>
      </c>
      <c r="C320" s="5" t="s">
        <v>3</v>
      </c>
      <c r="D320" s="5" t="s">
        <v>55</v>
      </c>
      <c r="E320" s="5" t="s">
        <v>60</v>
      </c>
      <c r="F320" s="5"/>
      <c r="G320" s="5"/>
      <c r="H320" s="5"/>
      <c r="I320" s="6">
        <f>I321+I326</f>
        <v>1180</v>
      </c>
      <c r="J320" s="6">
        <f>J321+J323</f>
        <v>266.10000000000002</v>
      </c>
      <c r="K320" s="6">
        <f>K321+K326</f>
        <v>0</v>
      </c>
      <c r="L320" s="6">
        <f>L321+L326</f>
        <v>0</v>
      </c>
      <c r="M320" s="6">
        <f t="shared" ref="M320" si="136">M321+M323</f>
        <v>1460</v>
      </c>
    </row>
    <row r="321" spans="1:13" ht="60">
      <c r="A321" s="4" t="s">
        <v>261</v>
      </c>
      <c r="B321" s="5" t="s">
        <v>222</v>
      </c>
      <c r="C321" s="5" t="s">
        <v>3</v>
      </c>
      <c r="D321" s="5" t="s">
        <v>1</v>
      </c>
      <c r="E321" s="5" t="s">
        <v>223</v>
      </c>
      <c r="F321" s="5"/>
      <c r="G321" s="5"/>
      <c r="H321" s="5"/>
      <c r="I321" s="6">
        <f t="shared" si="134"/>
        <v>1100</v>
      </c>
      <c r="J321" s="6">
        <f t="shared" si="134"/>
        <v>202</v>
      </c>
      <c r="K321" s="6">
        <f t="shared" si="134"/>
        <v>0</v>
      </c>
      <c r="L321" s="6">
        <f t="shared" si="134"/>
        <v>0</v>
      </c>
      <c r="M321" s="6">
        <f t="shared" si="134"/>
        <v>1100</v>
      </c>
    </row>
    <row r="322" spans="1:13" ht="30">
      <c r="A322" s="4" t="s">
        <v>4</v>
      </c>
      <c r="B322" s="5" t="s">
        <v>222</v>
      </c>
      <c r="C322" s="5" t="s">
        <v>3</v>
      </c>
      <c r="D322" s="5" t="s">
        <v>1</v>
      </c>
      <c r="E322" s="5" t="s">
        <v>223</v>
      </c>
      <c r="F322" s="5" t="s">
        <v>5</v>
      </c>
      <c r="G322" s="5" t="s">
        <v>1</v>
      </c>
      <c r="H322" s="5" t="s">
        <v>29</v>
      </c>
      <c r="I322" s="6">
        <v>1100</v>
      </c>
      <c r="J322" s="6">
        <v>202</v>
      </c>
      <c r="K322" s="6"/>
      <c r="L322" s="6"/>
      <c r="M322" s="6">
        <v>1100</v>
      </c>
    </row>
    <row r="323" spans="1:13" ht="45">
      <c r="A323" s="4" t="s">
        <v>287</v>
      </c>
      <c r="B323" s="5" t="s">
        <v>222</v>
      </c>
      <c r="C323" s="5" t="s">
        <v>3</v>
      </c>
      <c r="D323" s="5" t="s">
        <v>7</v>
      </c>
      <c r="E323" s="5" t="s">
        <v>282</v>
      </c>
      <c r="F323" s="5"/>
      <c r="G323" s="5"/>
      <c r="H323" s="5"/>
      <c r="I323" s="6">
        <f t="shared" si="134"/>
        <v>0</v>
      </c>
      <c r="J323" s="6">
        <f t="shared" si="134"/>
        <v>64.099999999999994</v>
      </c>
      <c r="K323" s="6">
        <f t="shared" si="134"/>
        <v>0</v>
      </c>
      <c r="L323" s="6">
        <f t="shared" si="134"/>
        <v>0</v>
      </c>
      <c r="M323" s="6">
        <f t="shared" si="134"/>
        <v>360</v>
      </c>
    </row>
    <row r="324" spans="1:13" ht="30">
      <c r="A324" s="4" t="s">
        <v>4</v>
      </c>
      <c r="B324" s="5" t="s">
        <v>222</v>
      </c>
      <c r="C324" s="5" t="s">
        <v>3</v>
      </c>
      <c r="D324" s="5" t="s">
        <v>7</v>
      </c>
      <c r="E324" s="5" t="s">
        <v>282</v>
      </c>
      <c r="F324" s="5" t="s">
        <v>5</v>
      </c>
      <c r="G324" s="5" t="s">
        <v>1</v>
      </c>
      <c r="H324" s="5" t="s">
        <v>29</v>
      </c>
      <c r="I324" s="6">
        <v>0</v>
      </c>
      <c r="J324" s="6">
        <v>64.099999999999994</v>
      </c>
      <c r="K324" s="6"/>
      <c r="L324" s="6"/>
      <c r="M324" s="6">
        <v>360</v>
      </c>
    </row>
    <row r="325" spans="1:13" ht="45">
      <c r="A325" s="4" t="s">
        <v>249</v>
      </c>
      <c r="B325" s="5" t="s">
        <v>222</v>
      </c>
      <c r="C325" s="5" t="s">
        <v>8</v>
      </c>
      <c r="D325" s="5" t="s">
        <v>55</v>
      </c>
      <c r="E325" s="5" t="s">
        <v>60</v>
      </c>
      <c r="F325" s="5"/>
      <c r="G325" s="5"/>
      <c r="H325" s="5"/>
      <c r="I325" s="6">
        <f t="shared" ref="I325:M325" si="137">I326</f>
        <v>80</v>
      </c>
      <c r="J325" s="6">
        <f t="shared" si="137"/>
        <v>-70</v>
      </c>
      <c r="K325" s="6">
        <f t="shared" si="137"/>
        <v>0</v>
      </c>
      <c r="L325" s="6">
        <f t="shared" si="137"/>
        <v>0</v>
      </c>
      <c r="M325" s="6">
        <f t="shared" si="137"/>
        <v>220</v>
      </c>
    </row>
    <row r="326" spans="1:13" ht="45">
      <c r="A326" s="4" t="s">
        <v>250</v>
      </c>
      <c r="B326" s="5" t="s">
        <v>222</v>
      </c>
      <c r="C326" s="5" t="s">
        <v>8</v>
      </c>
      <c r="D326" s="5" t="s">
        <v>1</v>
      </c>
      <c r="E326" s="5" t="s">
        <v>245</v>
      </c>
      <c r="F326" s="5"/>
      <c r="G326" s="5"/>
      <c r="H326" s="5"/>
      <c r="I326" s="6">
        <f t="shared" si="134"/>
        <v>80</v>
      </c>
      <c r="J326" s="6">
        <f t="shared" si="134"/>
        <v>-70</v>
      </c>
      <c r="K326" s="6">
        <f t="shared" si="134"/>
        <v>0</v>
      </c>
      <c r="L326" s="6">
        <f t="shared" si="134"/>
        <v>0</v>
      </c>
      <c r="M326" s="6">
        <f t="shared" si="134"/>
        <v>220</v>
      </c>
    </row>
    <row r="327" spans="1:13" ht="30">
      <c r="A327" s="4" t="s">
        <v>4</v>
      </c>
      <c r="B327" s="5" t="s">
        <v>222</v>
      </c>
      <c r="C327" s="5" t="s">
        <v>8</v>
      </c>
      <c r="D327" s="5" t="s">
        <v>1</v>
      </c>
      <c r="E327" s="5" t="s">
        <v>245</v>
      </c>
      <c r="F327" s="5" t="s">
        <v>5</v>
      </c>
      <c r="G327" s="5" t="s">
        <v>1</v>
      </c>
      <c r="H327" s="5" t="s">
        <v>29</v>
      </c>
      <c r="I327" s="6">
        <v>80</v>
      </c>
      <c r="J327" s="6">
        <v>-70</v>
      </c>
      <c r="K327" s="6"/>
      <c r="L327" s="6"/>
      <c r="M327" s="6">
        <v>220</v>
      </c>
    </row>
    <row r="328" spans="1:13" ht="47.25">
      <c r="A328" s="1" t="s">
        <v>229</v>
      </c>
      <c r="B328" s="2" t="s">
        <v>232</v>
      </c>
      <c r="C328" s="2" t="s">
        <v>2</v>
      </c>
      <c r="D328" s="2" t="s">
        <v>55</v>
      </c>
      <c r="E328" s="2" t="s">
        <v>60</v>
      </c>
      <c r="F328" s="2"/>
      <c r="G328" s="2"/>
      <c r="H328" s="2"/>
      <c r="I328" s="3">
        <f t="shared" ref="I328:M330" si="138">I329</f>
        <v>310</v>
      </c>
      <c r="J328" s="3">
        <f t="shared" si="138"/>
        <v>0</v>
      </c>
      <c r="K328" s="3">
        <f t="shared" si="138"/>
        <v>0</v>
      </c>
      <c r="L328" s="3">
        <f t="shared" si="138"/>
        <v>0</v>
      </c>
      <c r="M328" s="3">
        <f t="shared" si="138"/>
        <v>150</v>
      </c>
    </row>
    <row r="329" spans="1:13" ht="60">
      <c r="A329" s="4" t="s">
        <v>230</v>
      </c>
      <c r="B329" s="5" t="s">
        <v>232</v>
      </c>
      <c r="C329" s="5" t="s">
        <v>3</v>
      </c>
      <c r="D329" s="5" t="s">
        <v>55</v>
      </c>
      <c r="E329" s="5" t="s">
        <v>60</v>
      </c>
      <c r="F329" s="5"/>
      <c r="G329" s="5"/>
      <c r="H329" s="5"/>
      <c r="I329" s="6">
        <f t="shared" si="138"/>
        <v>310</v>
      </c>
      <c r="J329" s="6">
        <f t="shared" si="138"/>
        <v>0</v>
      </c>
      <c r="K329" s="6">
        <f t="shared" si="138"/>
        <v>0</v>
      </c>
      <c r="L329" s="6">
        <f t="shared" si="138"/>
        <v>0</v>
      </c>
      <c r="M329" s="6">
        <f t="shared" si="138"/>
        <v>150</v>
      </c>
    </row>
    <row r="330" spans="1:13" ht="45">
      <c r="A330" s="4" t="s">
        <v>231</v>
      </c>
      <c r="B330" s="5" t="s">
        <v>232</v>
      </c>
      <c r="C330" s="5" t="s">
        <v>3</v>
      </c>
      <c r="D330" s="5" t="s">
        <v>1</v>
      </c>
      <c r="E330" s="5" t="s">
        <v>233</v>
      </c>
      <c r="F330" s="5"/>
      <c r="G330" s="5"/>
      <c r="H330" s="5"/>
      <c r="I330" s="6">
        <f t="shared" si="138"/>
        <v>310</v>
      </c>
      <c r="J330" s="6">
        <f t="shared" si="138"/>
        <v>0</v>
      </c>
      <c r="K330" s="6">
        <f t="shared" si="138"/>
        <v>0</v>
      </c>
      <c r="L330" s="6">
        <f t="shared" si="138"/>
        <v>0</v>
      </c>
      <c r="M330" s="6">
        <f t="shared" si="138"/>
        <v>150</v>
      </c>
    </row>
    <row r="331" spans="1:13" ht="30">
      <c r="A331" s="25" t="s">
        <v>289</v>
      </c>
      <c r="B331" s="5" t="s">
        <v>232</v>
      </c>
      <c r="C331" s="5" t="s">
        <v>3</v>
      </c>
      <c r="D331" s="5" t="s">
        <v>1</v>
      </c>
      <c r="E331" s="5" t="s">
        <v>233</v>
      </c>
      <c r="F331" s="5" t="s">
        <v>290</v>
      </c>
      <c r="G331" s="5" t="s">
        <v>20</v>
      </c>
      <c r="H331" s="5" t="s">
        <v>24</v>
      </c>
      <c r="I331" s="6">
        <v>310</v>
      </c>
      <c r="J331" s="6"/>
      <c r="K331" s="6"/>
      <c r="L331" s="6"/>
      <c r="M331" s="6">
        <v>150</v>
      </c>
    </row>
    <row r="332" spans="1:13" ht="63">
      <c r="A332" s="1" t="s">
        <v>238</v>
      </c>
      <c r="B332" s="2" t="s">
        <v>239</v>
      </c>
      <c r="C332" s="2" t="s">
        <v>2</v>
      </c>
      <c r="D332" s="2" t="s">
        <v>55</v>
      </c>
      <c r="E332" s="2" t="s">
        <v>60</v>
      </c>
      <c r="F332" s="2"/>
      <c r="G332" s="2"/>
      <c r="H332" s="2"/>
      <c r="I332" s="3" t="e">
        <f t="shared" ref="I332:M332" si="139">I333</f>
        <v>#REF!</v>
      </c>
      <c r="J332" s="3" t="e">
        <f t="shared" si="139"/>
        <v>#REF!</v>
      </c>
      <c r="K332" s="3" t="e">
        <f t="shared" si="139"/>
        <v>#REF!</v>
      </c>
      <c r="L332" s="3" t="e">
        <f t="shared" si="139"/>
        <v>#REF!</v>
      </c>
      <c r="M332" s="3">
        <f t="shared" si="139"/>
        <v>30</v>
      </c>
    </row>
    <row r="333" spans="1:13" ht="45">
      <c r="A333" s="4" t="s">
        <v>240</v>
      </c>
      <c r="B333" s="5" t="s">
        <v>239</v>
      </c>
      <c r="C333" s="5" t="s">
        <v>3</v>
      </c>
      <c r="D333" s="5" t="s">
        <v>55</v>
      </c>
      <c r="E333" s="5" t="s">
        <v>60</v>
      </c>
      <c r="F333" s="5"/>
      <c r="G333" s="5"/>
      <c r="H333" s="5"/>
      <c r="I333" s="6" t="e">
        <f>#REF!+I334</f>
        <v>#REF!</v>
      </c>
      <c r="J333" s="6" t="e">
        <f>#REF!+J334</f>
        <v>#REF!</v>
      </c>
      <c r="K333" s="6" t="e">
        <f>#REF!+K334</f>
        <v>#REF!</v>
      </c>
      <c r="L333" s="6" t="e">
        <f>#REF!+L334</f>
        <v>#REF!</v>
      </c>
      <c r="M333" s="6">
        <f>M334</f>
        <v>30</v>
      </c>
    </row>
    <row r="334" spans="1:13" ht="45">
      <c r="A334" s="4" t="s">
        <v>314</v>
      </c>
      <c r="B334" s="5" t="s">
        <v>239</v>
      </c>
      <c r="C334" s="5" t="s">
        <v>3</v>
      </c>
      <c r="D334" s="5" t="s">
        <v>7</v>
      </c>
      <c r="E334" s="5" t="s">
        <v>241</v>
      </c>
      <c r="F334" s="5"/>
      <c r="G334" s="5"/>
      <c r="H334" s="5"/>
      <c r="I334" s="6">
        <f t="shared" ref="I334:M334" si="140">I335</f>
        <v>30</v>
      </c>
      <c r="J334" s="6">
        <f t="shared" si="140"/>
        <v>0</v>
      </c>
      <c r="K334" s="6">
        <f t="shared" si="140"/>
        <v>0</v>
      </c>
      <c r="L334" s="6">
        <f t="shared" si="140"/>
        <v>0</v>
      </c>
      <c r="M334" s="6">
        <f t="shared" si="140"/>
        <v>30</v>
      </c>
    </row>
    <row r="335" spans="1:13" ht="30">
      <c r="A335" s="4" t="s">
        <v>4</v>
      </c>
      <c r="B335" s="5" t="s">
        <v>239</v>
      </c>
      <c r="C335" s="5" t="s">
        <v>3</v>
      </c>
      <c r="D335" s="5" t="s">
        <v>7</v>
      </c>
      <c r="E335" s="5" t="s">
        <v>241</v>
      </c>
      <c r="F335" s="5" t="s">
        <v>5</v>
      </c>
      <c r="G335" s="5" t="s">
        <v>24</v>
      </c>
      <c r="H335" s="5" t="s">
        <v>31</v>
      </c>
      <c r="I335" s="6">
        <v>30</v>
      </c>
      <c r="J335" s="6"/>
      <c r="K335" s="6"/>
      <c r="L335" s="6"/>
      <c r="M335" s="6">
        <v>30</v>
      </c>
    </row>
    <row r="336" spans="1:13" ht="63">
      <c r="A336" s="1" t="s">
        <v>258</v>
      </c>
      <c r="B336" s="2" t="s">
        <v>243</v>
      </c>
      <c r="C336" s="2" t="s">
        <v>2</v>
      </c>
      <c r="D336" s="2" t="s">
        <v>55</v>
      </c>
      <c r="E336" s="2" t="s">
        <v>60</v>
      </c>
      <c r="F336" s="2"/>
      <c r="G336" s="2"/>
      <c r="H336" s="2"/>
      <c r="I336" s="3" t="e">
        <f>I337+#REF!</f>
        <v>#REF!</v>
      </c>
      <c r="J336" s="3" t="e">
        <f>J337+#REF!+#REF!</f>
        <v>#REF!</v>
      </c>
      <c r="K336" s="3" t="e">
        <f>K337+#REF!</f>
        <v>#REF!</v>
      </c>
      <c r="L336" s="3" t="e">
        <f>L337+#REF!</f>
        <v>#REF!</v>
      </c>
      <c r="M336" s="3">
        <f>M337</f>
        <v>200</v>
      </c>
    </row>
    <row r="337" spans="1:13" ht="30">
      <c r="A337" s="4" t="s">
        <v>247</v>
      </c>
      <c r="B337" s="5" t="s">
        <v>243</v>
      </c>
      <c r="C337" s="5" t="s">
        <v>3</v>
      </c>
      <c r="D337" s="5" t="s">
        <v>55</v>
      </c>
      <c r="E337" s="5" t="s">
        <v>60</v>
      </c>
      <c r="F337" s="5"/>
      <c r="G337" s="5"/>
      <c r="H337" s="5"/>
      <c r="I337" s="6">
        <f t="shared" ref="I337:M338" si="141">I338</f>
        <v>2100</v>
      </c>
      <c r="J337" s="6">
        <f t="shared" si="141"/>
        <v>-568.79999999999995</v>
      </c>
      <c r="K337" s="6">
        <f t="shared" si="141"/>
        <v>0</v>
      </c>
      <c r="L337" s="6">
        <f t="shared" si="141"/>
        <v>0</v>
      </c>
      <c r="M337" s="6">
        <f t="shared" si="141"/>
        <v>200</v>
      </c>
    </row>
    <row r="338" spans="1:13" ht="30">
      <c r="A338" s="4" t="s">
        <v>248</v>
      </c>
      <c r="B338" s="5" t="s">
        <v>243</v>
      </c>
      <c r="C338" s="5" t="s">
        <v>3</v>
      </c>
      <c r="D338" s="5" t="s">
        <v>1</v>
      </c>
      <c r="E338" s="5" t="s">
        <v>244</v>
      </c>
      <c r="F338" s="5"/>
      <c r="G338" s="5"/>
      <c r="H338" s="5"/>
      <c r="I338" s="6">
        <f t="shared" si="141"/>
        <v>2100</v>
      </c>
      <c r="J338" s="6">
        <f t="shared" si="141"/>
        <v>-568.79999999999995</v>
      </c>
      <c r="K338" s="6">
        <f t="shared" si="141"/>
        <v>0</v>
      </c>
      <c r="L338" s="6">
        <f t="shared" si="141"/>
        <v>0</v>
      </c>
      <c r="M338" s="6">
        <f t="shared" si="141"/>
        <v>200</v>
      </c>
    </row>
    <row r="339" spans="1:13" ht="30">
      <c r="A339" s="4" t="s">
        <v>4</v>
      </c>
      <c r="B339" s="5" t="s">
        <v>243</v>
      </c>
      <c r="C339" s="5" t="s">
        <v>3</v>
      </c>
      <c r="D339" s="5" t="s">
        <v>1</v>
      </c>
      <c r="E339" s="5" t="s">
        <v>244</v>
      </c>
      <c r="F339" s="5" t="s">
        <v>5</v>
      </c>
      <c r="G339" s="5" t="s">
        <v>25</v>
      </c>
      <c r="H339" s="5" t="s">
        <v>24</v>
      </c>
      <c r="I339" s="6">
        <v>2100</v>
      </c>
      <c r="J339" s="6">
        <v>-568.79999999999995</v>
      </c>
      <c r="K339" s="6"/>
      <c r="L339" s="6"/>
      <c r="M339" s="6">
        <v>200</v>
      </c>
    </row>
    <row r="340" spans="1:13" s="20" customFormat="1" ht="47.25">
      <c r="A340" s="1" t="s">
        <v>315</v>
      </c>
      <c r="B340" s="2" t="s">
        <v>316</v>
      </c>
      <c r="C340" s="2" t="s">
        <v>2</v>
      </c>
      <c r="D340" s="2" t="s">
        <v>55</v>
      </c>
      <c r="E340" s="2" t="s">
        <v>60</v>
      </c>
      <c r="F340" s="2"/>
      <c r="G340" s="2"/>
      <c r="H340" s="2"/>
      <c r="I340" s="3"/>
      <c r="J340" s="3"/>
      <c r="K340" s="3"/>
      <c r="L340" s="3"/>
      <c r="M340" s="3">
        <f>M341</f>
        <v>319.39999999999998</v>
      </c>
    </row>
    <row r="341" spans="1:13" ht="30">
      <c r="A341" s="4" t="s">
        <v>317</v>
      </c>
      <c r="B341" s="5" t="s">
        <v>316</v>
      </c>
      <c r="C341" s="5" t="s">
        <v>3</v>
      </c>
      <c r="D341" s="5" t="s">
        <v>55</v>
      </c>
      <c r="E341" s="5" t="s">
        <v>60</v>
      </c>
      <c r="F341" s="5"/>
      <c r="G341" s="5"/>
      <c r="H341" s="5"/>
      <c r="I341" s="6"/>
      <c r="J341" s="6"/>
      <c r="K341" s="6"/>
      <c r="L341" s="6"/>
      <c r="M341" s="6">
        <f>M342</f>
        <v>319.39999999999998</v>
      </c>
    </row>
    <row r="342" spans="1:13" ht="30">
      <c r="A342" s="4" t="s">
        <v>318</v>
      </c>
      <c r="B342" s="5" t="s">
        <v>316</v>
      </c>
      <c r="C342" s="5" t="s">
        <v>3</v>
      </c>
      <c r="D342" s="5" t="s">
        <v>1</v>
      </c>
      <c r="E342" s="5" t="s">
        <v>370</v>
      </c>
      <c r="F342" s="5"/>
      <c r="G342" s="5"/>
      <c r="H342" s="5"/>
      <c r="I342" s="6"/>
      <c r="J342" s="6"/>
      <c r="K342" s="6"/>
      <c r="L342" s="6"/>
      <c r="M342" s="6">
        <f>M343</f>
        <v>319.39999999999998</v>
      </c>
    </row>
    <row r="343" spans="1:13" s="45" customFormat="1" ht="30">
      <c r="A343" s="41" t="s">
        <v>4</v>
      </c>
      <c r="B343" s="42" t="s">
        <v>316</v>
      </c>
      <c r="C343" s="42" t="s">
        <v>3</v>
      </c>
      <c r="D343" s="42" t="s">
        <v>1</v>
      </c>
      <c r="E343" s="42" t="s">
        <v>370</v>
      </c>
      <c r="F343" s="42" t="s">
        <v>5</v>
      </c>
      <c r="G343" s="42" t="s">
        <v>0</v>
      </c>
      <c r="H343" s="42" t="s">
        <v>7</v>
      </c>
      <c r="I343" s="44"/>
      <c r="J343" s="44"/>
      <c r="K343" s="44"/>
      <c r="L343" s="44"/>
      <c r="M343" s="44">
        <v>319.39999999999998</v>
      </c>
    </row>
    <row r="344" spans="1:13" ht="45">
      <c r="A344" s="40" t="s">
        <v>319</v>
      </c>
      <c r="B344" s="5" t="s">
        <v>326</v>
      </c>
      <c r="C344" s="5" t="s">
        <v>3</v>
      </c>
      <c r="D344" s="5" t="s">
        <v>55</v>
      </c>
      <c r="E344" s="5" t="s">
        <v>60</v>
      </c>
      <c r="F344" s="5"/>
      <c r="G344" s="5"/>
      <c r="H344" s="5"/>
      <c r="I344" s="6"/>
      <c r="J344" s="6"/>
      <c r="K344" s="6"/>
      <c r="L344" s="6"/>
      <c r="M344" s="6">
        <f>M345+M348</f>
        <v>16036.4</v>
      </c>
    </row>
    <row r="345" spans="1:13" ht="30">
      <c r="A345" s="4" t="s">
        <v>320</v>
      </c>
      <c r="B345" s="5" t="s">
        <v>326</v>
      </c>
      <c r="C345" s="5" t="s">
        <v>3</v>
      </c>
      <c r="D345" s="5" t="s">
        <v>55</v>
      </c>
      <c r="E345" s="5" t="s">
        <v>60</v>
      </c>
      <c r="F345" s="5"/>
      <c r="G345" s="5"/>
      <c r="H345" s="5"/>
      <c r="I345" s="6"/>
      <c r="J345" s="6"/>
      <c r="K345" s="6"/>
      <c r="L345" s="6"/>
      <c r="M345" s="6">
        <f>M346</f>
        <v>1306.4000000000001</v>
      </c>
    </row>
    <row r="346" spans="1:13" ht="30">
      <c r="A346" s="4" t="s">
        <v>321</v>
      </c>
      <c r="B346" s="5" t="s">
        <v>326</v>
      </c>
      <c r="C346" s="5" t="s">
        <v>3</v>
      </c>
      <c r="D346" s="5" t="s">
        <v>55</v>
      </c>
      <c r="E346" s="5" t="s">
        <v>112</v>
      </c>
      <c r="F346" s="5"/>
      <c r="G346" s="5"/>
      <c r="H346" s="5"/>
      <c r="I346" s="6"/>
      <c r="J346" s="6"/>
      <c r="K346" s="6"/>
      <c r="L346" s="6"/>
      <c r="M346" s="6">
        <f>M347</f>
        <v>1306.4000000000001</v>
      </c>
    </row>
    <row r="347" spans="1:13" ht="30">
      <c r="A347" s="4" t="s">
        <v>322</v>
      </c>
      <c r="B347" s="5" t="s">
        <v>326</v>
      </c>
      <c r="C347" s="5" t="s">
        <v>3</v>
      </c>
      <c r="D347" s="5" t="s">
        <v>55</v>
      </c>
      <c r="E347" s="5" t="s">
        <v>112</v>
      </c>
      <c r="F347" s="5" t="s">
        <v>103</v>
      </c>
      <c r="G347" s="5"/>
      <c r="H347" s="5"/>
      <c r="I347" s="6"/>
      <c r="J347" s="6"/>
      <c r="K347" s="6"/>
      <c r="L347" s="6"/>
      <c r="M347" s="6">
        <v>1306.4000000000001</v>
      </c>
    </row>
    <row r="348" spans="1:13" ht="30">
      <c r="A348" s="4" t="s">
        <v>323</v>
      </c>
      <c r="B348" s="5" t="s">
        <v>326</v>
      </c>
      <c r="C348" s="5" t="s">
        <v>8</v>
      </c>
      <c r="D348" s="5" t="s">
        <v>55</v>
      </c>
      <c r="E348" s="5" t="s">
        <v>60</v>
      </c>
      <c r="F348" s="5"/>
      <c r="G348" s="5"/>
      <c r="H348" s="5"/>
      <c r="I348" s="6"/>
      <c r="J348" s="6"/>
      <c r="K348" s="6"/>
      <c r="L348" s="6"/>
      <c r="M348" s="6">
        <f>M349+M351</f>
        <v>14730</v>
      </c>
    </row>
    <row r="349" spans="1:13" ht="30">
      <c r="A349" s="4" t="s">
        <v>321</v>
      </c>
      <c r="B349" s="5" t="s">
        <v>326</v>
      </c>
      <c r="C349" s="5" t="s">
        <v>8</v>
      </c>
      <c r="D349" s="5" t="s">
        <v>55</v>
      </c>
      <c r="E349" s="5" t="s">
        <v>112</v>
      </c>
      <c r="F349" s="5"/>
      <c r="G349" s="5"/>
      <c r="H349" s="5"/>
      <c r="I349" s="6"/>
      <c r="J349" s="6"/>
      <c r="K349" s="6"/>
      <c r="L349" s="6"/>
      <c r="M349" s="6">
        <f>M350</f>
        <v>11505.5</v>
      </c>
    </row>
    <row r="350" spans="1:13" ht="30">
      <c r="A350" s="4" t="s">
        <v>324</v>
      </c>
      <c r="B350" s="5" t="s">
        <v>326</v>
      </c>
      <c r="C350" s="5" t="s">
        <v>8</v>
      </c>
      <c r="D350" s="5" t="s">
        <v>55</v>
      </c>
      <c r="E350" s="5" t="s">
        <v>112</v>
      </c>
      <c r="F350" s="5" t="s">
        <v>295</v>
      </c>
      <c r="G350" s="5" t="s">
        <v>1</v>
      </c>
      <c r="H350" s="5" t="s">
        <v>21</v>
      </c>
      <c r="I350" s="6"/>
      <c r="J350" s="6"/>
      <c r="K350" s="6"/>
      <c r="L350" s="6"/>
      <c r="M350" s="6">
        <v>11505.5</v>
      </c>
    </row>
    <row r="351" spans="1:13" ht="30">
      <c r="A351" s="4" t="s">
        <v>325</v>
      </c>
      <c r="B351" s="5" t="s">
        <v>326</v>
      </c>
      <c r="C351" s="5" t="s">
        <v>8</v>
      </c>
      <c r="D351" s="5" t="s">
        <v>55</v>
      </c>
      <c r="E351" s="5" t="s">
        <v>72</v>
      </c>
      <c r="F351" s="5"/>
      <c r="G351" s="5"/>
      <c r="H351" s="5"/>
      <c r="I351" s="6"/>
      <c r="J351" s="6"/>
      <c r="K351" s="6"/>
      <c r="L351" s="6"/>
      <c r="M351" s="6">
        <f>SUM(M352:M354)</f>
        <v>3224.5</v>
      </c>
    </row>
    <row r="352" spans="1:13" ht="30">
      <c r="A352" s="4" t="s">
        <v>322</v>
      </c>
      <c r="B352" s="5" t="s">
        <v>326</v>
      </c>
      <c r="C352" s="5" t="s">
        <v>8</v>
      </c>
      <c r="D352" s="5" t="s">
        <v>55</v>
      </c>
      <c r="E352" s="5" t="s">
        <v>72</v>
      </c>
      <c r="F352" s="5" t="s">
        <v>295</v>
      </c>
      <c r="G352" s="5" t="s">
        <v>1</v>
      </c>
      <c r="H352" s="5" t="s">
        <v>21</v>
      </c>
      <c r="I352" s="6"/>
      <c r="J352" s="6"/>
      <c r="K352" s="6"/>
      <c r="L352" s="6"/>
      <c r="M352" s="6">
        <v>3.6</v>
      </c>
    </row>
    <row r="353" spans="1:13" ht="45">
      <c r="A353" s="4" t="s">
        <v>77</v>
      </c>
      <c r="B353" s="5" t="s">
        <v>326</v>
      </c>
      <c r="C353" s="5" t="s">
        <v>8</v>
      </c>
      <c r="D353" s="5" t="s">
        <v>55</v>
      </c>
      <c r="E353" s="5" t="s">
        <v>72</v>
      </c>
      <c r="F353" s="5" t="s">
        <v>5</v>
      </c>
      <c r="G353" s="5" t="s">
        <v>1</v>
      </c>
      <c r="H353" s="5" t="s">
        <v>21</v>
      </c>
      <c r="I353" s="6"/>
      <c r="J353" s="6"/>
      <c r="K353" s="6"/>
      <c r="L353" s="6"/>
      <c r="M353" s="6">
        <v>3020.9</v>
      </c>
    </row>
    <row r="354" spans="1:13">
      <c r="A354" s="4" t="s">
        <v>104</v>
      </c>
      <c r="B354" s="5" t="s">
        <v>326</v>
      </c>
      <c r="C354" s="5" t="s">
        <v>8</v>
      </c>
      <c r="D354" s="5" t="s">
        <v>55</v>
      </c>
      <c r="E354" s="5" t="s">
        <v>72</v>
      </c>
      <c r="F354" s="5" t="s">
        <v>293</v>
      </c>
      <c r="G354" s="5" t="s">
        <v>1</v>
      </c>
      <c r="H354" s="5" t="s">
        <v>21</v>
      </c>
      <c r="I354" s="6"/>
      <c r="J354" s="6"/>
      <c r="K354" s="6"/>
      <c r="L354" s="6"/>
      <c r="M354" s="6">
        <v>200</v>
      </c>
    </row>
    <row r="355" spans="1:13" ht="45">
      <c r="A355" s="4" t="s">
        <v>330</v>
      </c>
      <c r="B355" s="5" t="s">
        <v>332</v>
      </c>
      <c r="C355" s="5" t="s">
        <v>2</v>
      </c>
      <c r="D355" s="5" t="s">
        <v>55</v>
      </c>
      <c r="E355" s="5" t="s">
        <v>60</v>
      </c>
      <c r="F355" s="5"/>
      <c r="G355" s="5"/>
      <c r="H355" s="5"/>
      <c r="I355" s="6"/>
      <c r="J355" s="6"/>
      <c r="K355" s="6"/>
      <c r="L355" s="6"/>
      <c r="M355" s="6">
        <f>M356+M358</f>
        <v>670</v>
      </c>
    </row>
    <row r="356" spans="1:13" ht="30">
      <c r="A356" s="4" t="s">
        <v>331</v>
      </c>
      <c r="B356" s="5" t="s">
        <v>332</v>
      </c>
      <c r="C356" s="5" t="s">
        <v>3</v>
      </c>
      <c r="D356" s="5" t="s">
        <v>55</v>
      </c>
      <c r="E356" s="5" t="s">
        <v>112</v>
      </c>
      <c r="F356" s="5"/>
      <c r="G356" s="5"/>
      <c r="H356" s="5"/>
      <c r="I356" s="6"/>
      <c r="J356" s="6"/>
      <c r="K356" s="6"/>
      <c r="L356" s="6"/>
      <c r="M356" s="6">
        <f>M357</f>
        <v>662.5</v>
      </c>
    </row>
    <row r="357" spans="1:13" ht="30">
      <c r="A357" s="4" t="s">
        <v>322</v>
      </c>
      <c r="B357" s="5" t="s">
        <v>332</v>
      </c>
      <c r="C357" s="5" t="s">
        <v>3</v>
      </c>
      <c r="D357" s="5" t="s">
        <v>55</v>
      </c>
      <c r="E357" s="5" t="s">
        <v>112</v>
      </c>
      <c r="F357" s="5" t="s">
        <v>295</v>
      </c>
      <c r="G357" s="5" t="s">
        <v>1</v>
      </c>
      <c r="H357" s="5" t="s">
        <v>27</v>
      </c>
      <c r="I357" s="6"/>
      <c r="J357" s="6"/>
      <c r="K357" s="6"/>
      <c r="L357" s="6"/>
      <c r="M357" s="6">
        <v>662.5</v>
      </c>
    </row>
    <row r="358" spans="1:13" ht="30">
      <c r="A358" s="4" t="s">
        <v>325</v>
      </c>
      <c r="B358" s="5" t="s">
        <v>332</v>
      </c>
      <c r="C358" s="5" t="s">
        <v>3</v>
      </c>
      <c r="D358" s="5" t="s">
        <v>55</v>
      </c>
      <c r="E358" s="5" t="s">
        <v>72</v>
      </c>
      <c r="F358" s="5"/>
      <c r="G358" s="5"/>
      <c r="H358" s="5"/>
      <c r="I358" s="6"/>
      <c r="J358" s="6"/>
      <c r="K358" s="6"/>
      <c r="L358" s="6"/>
      <c r="M358" s="6">
        <f>M359+M360</f>
        <v>7.5</v>
      </c>
    </row>
    <row r="359" spans="1:13" ht="30">
      <c r="A359" s="4" t="s">
        <v>236</v>
      </c>
      <c r="B359" s="5" t="s">
        <v>332</v>
      </c>
      <c r="C359" s="5" t="s">
        <v>3</v>
      </c>
      <c r="D359" s="5" t="s">
        <v>55</v>
      </c>
      <c r="E359" s="5" t="s">
        <v>72</v>
      </c>
      <c r="F359" s="5" t="s">
        <v>5</v>
      </c>
      <c r="G359" s="5" t="s">
        <v>1</v>
      </c>
      <c r="H359" s="5" t="s">
        <v>27</v>
      </c>
      <c r="I359" s="6"/>
      <c r="J359" s="6"/>
      <c r="K359" s="6"/>
      <c r="L359" s="6"/>
      <c r="M359" s="6">
        <v>7.5</v>
      </c>
    </row>
    <row r="360" spans="1:13">
      <c r="A360" s="4" t="s">
        <v>104</v>
      </c>
      <c r="B360" s="5" t="s">
        <v>332</v>
      </c>
      <c r="C360" s="5" t="s">
        <v>3</v>
      </c>
      <c r="D360" s="5" t="s">
        <v>55</v>
      </c>
      <c r="E360" s="5" t="s">
        <v>72</v>
      </c>
      <c r="F360" s="5" t="s">
        <v>293</v>
      </c>
      <c r="G360" s="5" t="s">
        <v>1</v>
      </c>
      <c r="H360" s="5" t="s">
        <v>27</v>
      </c>
      <c r="I360" s="6"/>
      <c r="J360" s="6"/>
      <c r="K360" s="6"/>
      <c r="L360" s="6"/>
      <c r="M360" s="6"/>
    </row>
    <row r="361" spans="1:13">
      <c r="A361" s="4" t="s">
        <v>333</v>
      </c>
      <c r="B361" s="5"/>
      <c r="C361" s="5"/>
      <c r="D361" s="5"/>
      <c r="E361" s="5"/>
      <c r="F361" s="5"/>
      <c r="G361" s="5"/>
      <c r="H361" s="5"/>
      <c r="I361" s="6"/>
      <c r="J361" s="6"/>
      <c r="K361" s="6"/>
      <c r="L361" s="6"/>
      <c r="M361" s="6">
        <f>M362</f>
        <v>14905.300000000001</v>
      </c>
    </row>
    <row r="362" spans="1:13">
      <c r="A362" s="4" t="s">
        <v>334</v>
      </c>
      <c r="B362" s="5"/>
      <c r="C362" s="5"/>
      <c r="D362" s="5"/>
      <c r="E362" s="5"/>
      <c r="F362" s="5"/>
      <c r="G362" s="5"/>
      <c r="H362" s="5"/>
      <c r="I362" s="6"/>
      <c r="J362" s="6"/>
      <c r="K362" s="6"/>
      <c r="L362" s="6"/>
      <c r="M362" s="6">
        <f>M365+M367+M370+M373+M375+M377+M379+M382+M384+M386+M363</f>
        <v>14905.300000000001</v>
      </c>
    </row>
    <row r="363" spans="1:13" ht="45">
      <c r="A363" s="41" t="s">
        <v>357</v>
      </c>
      <c r="B363" s="42" t="s">
        <v>328</v>
      </c>
      <c r="C363" s="42" t="s">
        <v>288</v>
      </c>
      <c r="D363" s="42" t="s">
        <v>55</v>
      </c>
      <c r="E363" s="42" t="s">
        <v>358</v>
      </c>
      <c r="F363" s="42"/>
      <c r="G363" s="5"/>
      <c r="H363" s="5"/>
      <c r="I363" s="6"/>
      <c r="J363" s="6"/>
      <c r="K363" s="6"/>
      <c r="L363" s="6"/>
      <c r="M363" s="6">
        <f>M364</f>
        <v>500</v>
      </c>
    </row>
    <row r="364" spans="1:13">
      <c r="A364" s="43" t="s">
        <v>6</v>
      </c>
      <c r="B364" s="42" t="s">
        <v>328</v>
      </c>
      <c r="C364" s="42" t="s">
        <v>288</v>
      </c>
      <c r="D364" s="42" t="s">
        <v>55</v>
      </c>
      <c r="E364" s="42" t="s">
        <v>358</v>
      </c>
      <c r="F364" s="42" t="s">
        <v>293</v>
      </c>
      <c r="G364" s="5" t="s">
        <v>1</v>
      </c>
      <c r="H364" s="5" t="s">
        <v>23</v>
      </c>
      <c r="I364" s="6"/>
      <c r="J364" s="6"/>
      <c r="K364" s="6"/>
      <c r="L364" s="6"/>
      <c r="M364" s="6">
        <v>500</v>
      </c>
    </row>
    <row r="365" spans="1:13" ht="45">
      <c r="A365" s="4" t="s">
        <v>327</v>
      </c>
      <c r="B365" s="5" t="s">
        <v>328</v>
      </c>
      <c r="C365" s="5" t="s">
        <v>288</v>
      </c>
      <c r="D365" s="5" t="s">
        <v>55</v>
      </c>
      <c r="E365" s="5" t="s">
        <v>329</v>
      </c>
      <c r="F365" s="5"/>
      <c r="G365" s="5"/>
      <c r="H365" s="5"/>
      <c r="I365" s="6"/>
      <c r="J365" s="6"/>
      <c r="K365" s="6"/>
      <c r="L365" s="6"/>
      <c r="M365" s="6">
        <f>M366</f>
        <v>34.299999999999997</v>
      </c>
    </row>
    <row r="366" spans="1:13" ht="45">
      <c r="A366" s="4" t="s">
        <v>77</v>
      </c>
      <c r="B366" s="5" t="s">
        <v>328</v>
      </c>
      <c r="C366" s="5" t="s">
        <v>288</v>
      </c>
      <c r="D366" s="5" t="s">
        <v>55</v>
      </c>
      <c r="E366" s="5" t="s">
        <v>329</v>
      </c>
      <c r="F366" s="5" t="s">
        <v>5</v>
      </c>
      <c r="G366" s="5" t="s">
        <v>1</v>
      </c>
      <c r="H366" s="5" t="s">
        <v>25</v>
      </c>
      <c r="I366" s="6"/>
      <c r="J366" s="6"/>
      <c r="K366" s="6"/>
      <c r="L366" s="6"/>
      <c r="M366" s="6">
        <v>34.299999999999997</v>
      </c>
    </row>
    <row r="367" spans="1:13" ht="120">
      <c r="A367" s="4" t="s">
        <v>335</v>
      </c>
      <c r="B367" s="5" t="s">
        <v>328</v>
      </c>
      <c r="C367" s="5" t="s">
        <v>288</v>
      </c>
      <c r="D367" s="5" t="s">
        <v>55</v>
      </c>
      <c r="E367" s="5" t="s">
        <v>340</v>
      </c>
      <c r="F367" s="5"/>
      <c r="G367" s="5"/>
      <c r="H367" s="5"/>
      <c r="I367" s="6"/>
      <c r="J367" s="6"/>
      <c r="K367" s="6"/>
      <c r="L367" s="6"/>
      <c r="M367" s="6">
        <f>M368+M369</f>
        <v>548.29999999999995</v>
      </c>
    </row>
    <row r="368" spans="1:13" ht="30">
      <c r="A368" s="4" t="s">
        <v>336</v>
      </c>
      <c r="B368" s="5" t="s">
        <v>328</v>
      </c>
      <c r="C368" s="5" t="s">
        <v>288</v>
      </c>
      <c r="D368" s="5" t="s">
        <v>55</v>
      </c>
      <c r="E368" s="5" t="s">
        <v>340</v>
      </c>
      <c r="F368" s="5" t="s">
        <v>295</v>
      </c>
      <c r="G368" s="5" t="s">
        <v>1</v>
      </c>
      <c r="H368" s="5" t="s">
        <v>29</v>
      </c>
      <c r="I368" s="6"/>
      <c r="J368" s="6"/>
      <c r="K368" s="6"/>
      <c r="L368" s="6"/>
      <c r="M368" s="6">
        <v>413.9</v>
      </c>
    </row>
    <row r="369" spans="1:13" ht="30">
      <c r="A369" s="4" t="s">
        <v>236</v>
      </c>
      <c r="B369" s="5" t="s">
        <v>328</v>
      </c>
      <c r="C369" s="5" t="s">
        <v>288</v>
      </c>
      <c r="D369" s="5" t="s">
        <v>55</v>
      </c>
      <c r="E369" s="5" t="s">
        <v>340</v>
      </c>
      <c r="F369" s="5" t="s">
        <v>5</v>
      </c>
      <c r="G369" s="5" t="s">
        <v>1</v>
      </c>
      <c r="H369" s="5" t="s">
        <v>29</v>
      </c>
      <c r="I369" s="6"/>
      <c r="J369" s="6"/>
      <c r="K369" s="6"/>
      <c r="L369" s="6"/>
      <c r="M369" s="6">
        <v>134.4</v>
      </c>
    </row>
    <row r="370" spans="1:13" ht="105">
      <c r="A370" s="4" t="s">
        <v>337</v>
      </c>
      <c r="B370" s="5" t="s">
        <v>328</v>
      </c>
      <c r="C370" s="5" t="s">
        <v>288</v>
      </c>
      <c r="D370" s="5" t="s">
        <v>55</v>
      </c>
      <c r="E370" s="5" t="s">
        <v>341</v>
      </c>
      <c r="F370" s="5"/>
      <c r="G370" s="5"/>
      <c r="H370" s="5"/>
      <c r="I370" s="6"/>
      <c r="J370" s="6"/>
      <c r="K370" s="6"/>
      <c r="L370" s="6"/>
      <c r="M370" s="6">
        <f>M371+M372</f>
        <v>376.5</v>
      </c>
    </row>
    <row r="371" spans="1:13" ht="30">
      <c r="A371" s="4" t="s">
        <v>186</v>
      </c>
      <c r="B371" s="5" t="s">
        <v>328</v>
      </c>
      <c r="C371" s="5" t="s">
        <v>288</v>
      </c>
      <c r="D371" s="5" t="s">
        <v>55</v>
      </c>
      <c r="E371" s="5" t="s">
        <v>341</v>
      </c>
      <c r="F371" s="5" t="s">
        <v>295</v>
      </c>
      <c r="G371" s="5" t="s">
        <v>1</v>
      </c>
      <c r="H371" s="5" t="s">
        <v>29</v>
      </c>
      <c r="I371" s="6"/>
      <c r="J371" s="6"/>
      <c r="K371" s="6"/>
      <c r="L371" s="6"/>
      <c r="M371" s="6">
        <v>356.5</v>
      </c>
    </row>
    <row r="372" spans="1:13" ht="30">
      <c r="A372" s="4" t="s">
        <v>236</v>
      </c>
      <c r="B372" s="5" t="s">
        <v>328</v>
      </c>
      <c r="C372" s="5" t="s">
        <v>288</v>
      </c>
      <c r="D372" s="5" t="s">
        <v>55</v>
      </c>
      <c r="E372" s="5" t="s">
        <v>341</v>
      </c>
      <c r="F372" s="5" t="s">
        <v>5</v>
      </c>
      <c r="G372" s="5" t="s">
        <v>1</v>
      </c>
      <c r="H372" s="5" t="s">
        <v>29</v>
      </c>
      <c r="I372" s="6"/>
      <c r="J372" s="6"/>
      <c r="K372" s="6"/>
      <c r="L372" s="6"/>
      <c r="M372" s="6">
        <v>20</v>
      </c>
    </row>
    <row r="373" spans="1:13" ht="120">
      <c r="A373" s="4" t="s">
        <v>338</v>
      </c>
      <c r="B373" s="5" t="s">
        <v>328</v>
      </c>
      <c r="C373" s="5" t="s">
        <v>288</v>
      </c>
      <c r="D373" s="5" t="s">
        <v>55</v>
      </c>
      <c r="E373" s="5" t="s">
        <v>342</v>
      </c>
      <c r="F373" s="5"/>
      <c r="G373" s="5"/>
      <c r="H373" s="5"/>
      <c r="I373" s="6"/>
      <c r="J373" s="6"/>
      <c r="K373" s="6"/>
      <c r="L373" s="6"/>
      <c r="M373" s="6">
        <f>M374</f>
        <v>53.5</v>
      </c>
    </row>
    <row r="374" spans="1:13" ht="30">
      <c r="A374" s="4" t="s">
        <v>186</v>
      </c>
      <c r="B374" s="5" t="s">
        <v>328</v>
      </c>
      <c r="C374" s="5" t="s">
        <v>288</v>
      </c>
      <c r="D374" s="5" t="s">
        <v>55</v>
      </c>
      <c r="E374" s="5" t="s">
        <v>342</v>
      </c>
      <c r="F374" s="5" t="s">
        <v>295</v>
      </c>
      <c r="G374" s="5" t="s">
        <v>1</v>
      </c>
      <c r="H374" s="5" t="s">
        <v>29</v>
      </c>
      <c r="I374" s="6"/>
      <c r="J374" s="6"/>
      <c r="K374" s="6"/>
      <c r="L374" s="6"/>
      <c r="M374" s="6">
        <v>53.5</v>
      </c>
    </row>
    <row r="375" spans="1:13" ht="135">
      <c r="A375" s="4" t="s">
        <v>339</v>
      </c>
      <c r="B375" s="5" t="s">
        <v>328</v>
      </c>
      <c r="C375" s="5" t="s">
        <v>288</v>
      </c>
      <c r="D375" s="5" t="s">
        <v>55</v>
      </c>
      <c r="E375" s="5" t="s">
        <v>343</v>
      </c>
      <c r="F375" s="5"/>
      <c r="G375" s="5"/>
      <c r="H375" s="5"/>
      <c r="I375" s="6"/>
      <c r="J375" s="6"/>
      <c r="K375" s="6"/>
      <c r="L375" s="6"/>
      <c r="M375" s="6">
        <f>M376</f>
        <v>9.8000000000000007</v>
      </c>
    </row>
    <row r="376" spans="1:13" ht="30">
      <c r="A376" s="4" t="s">
        <v>236</v>
      </c>
      <c r="B376" s="5" t="s">
        <v>328</v>
      </c>
      <c r="C376" s="5" t="s">
        <v>288</v>
      </c>
      <c r="D376" s="5" t="s">
        <v>55</v>
      </c>
      <c r="E376" s="5" t="s">
        <v>343</v>
      </c>
      <c r="F376" s="5" t="s">
        <v>5</v>
      </c>
      <c r="G376" s="5" t="s">
        <v>1</v>
      </c>
      <c r="H376" s="5" t="s">
        <v>29</v>
      </c>
      <c r="I376" s="6"/>
      <c r="J376" s="6"/>
      <c r="K376" s="6"/>
      <c r="L376" s="6"/>
      <c r="M376" s="6">
        <v>9.8000000000000007</v>
      </c>
    </row>
    <row r="377" spans="1:13" ht="75">
      <c r="A377" s="13" t="s">
        <v>344</v>
      </c>
      <c r="B377" s="5" t="s">
        <v>328</v>
      </c>
      <c r="C377" s="5" t="s">
        <v>288</v>
      </c>
      <c r="D377" s="5" t="s">
        <v>55</v>
      </c>
      <c r="E377" s="5" t="s">
        <v>346</v>
      </c>
      <c r="F377" s="5"/>
      <c r="G377" s="5"/>
      <c r="H377" s="5"/>
      <c r="I377" s="6"/>
      <c r="J377" s="6"/>
      <c r="K377" s="6"/>
      <c r="L377" s="6"/>
      <c r="M377" s="6">
        <f>M378</f>
        <v>598.6</v>
      </c>
    </row>
    <row r="378" spans="1:13">
      <c r="A378" s="13" t="s">
        <v>345</v>
      </c>
      <c r="B378" s="5" t="s">
        <v>328</v>
      </c>
      <c r="C378" s="5" t="s">
        <v>288</v>
      </c>
      <c r="D378" s="5" t="s">
        <v>55</v>
      </c>
      <c r="E378" s="5" t="s">
        <v>346</v>
      </c>
      <c r="F378" s="5" t="s">
        <v>347</v>
      </c>
      <c r="G378" s="5" t="s">
        <v>7</v>
      </c>
      <c r="H378" s="5" t="s">
        <v>24</v>
      </c>
      <c r="I378" s="6"/>
      <c r="J378" s="6"/>
      <c r="K378" s="6"/>
      <c r="L378" s="6"/>
      <c r="M378" s="6">
        <v>598.6</v>
      </c>
    </row>
    <row r="379" spans="1:13" ht="75">
      <c r="A379" s="13" t="s">
        <v>348</v>
      </c>
      <c r="B379" s="5" t="s">
        <v>328</v>
      </c>
      <c r="C379" s="5" t="s">
        <v>288</v>
      </c>
      <c r="D379" s="5" t="s">
        <v>55</v>
      </c>
      <c r="E379" s="5" t="s">
        <v>349</v>
      </c>
      <c r="F379" s="5"/>
      <c r="G379" s="5"/>
      <c r="H379" s="5"/>
      <c r="I379" s="6"/>
      <c r="J379" s="6"/>
      <c r="K379" s="6"/>
      <c r="L379" s="6"/>
      <c r="M379" s="6">
        <f>M380+M381</f>
        <v>960.09999999999991</v>
      </c>
    </row>
    <row r="380" spans="1:13" ht="30">
      <c r="A380" s="4" t="s">
        <v>322</v>
      </c>
      <c r="B380" s="5" t="s">
        <v>328</v>
      </c>
      <c r="C380" s="5" t="s">
        <v>288</v>
      </c>
      <c r="D380" s="5" t="s">
        <v>55</v>
      </c>
      <c r="E380" s="5" t="s">
        <v>349</v>
      </c>
      <c r="F380" s="5" t="s">
        <v>295</v>
      </c>
      <c r="G380" s="5" t="s">
        <v>24</v>
      </c>
      <c r="H380" s="5" t="s">
        <v>21</v>
      </c>
      <c r="I380" s="6"/>
      <c r="J380" s="6"/>
      <c r="K380" s="6"/>
      <c r="L380" s="6"/>
      <c r="M380" s="6">
        <v>900.3</v>
      </c>
    </row>
    <row r="381" spans="1:13" ht="30">
      <c r="A381" s="4" t="s">
        <v>236</v>
      </c>
      <c r="B381" s="5" t="s">
        <v>328</v>
      </c>
      <c r="C381" s="5" t="s">
        <v>288</v>
      </c>
      <c r="D381" s="5" t="s">
        <v>55</v>
      </c>
      <c r="E381" s="5" t="s">
        <v>349</v>
      </c>
      <c r="F381" s="5" t="s">
        <v>5</v>
      </c>
      <c r="G381" s="5" t="s">
        <v>24</v>
      </c>
      <c r="H381" s="5" t="s">
        <v>21</v>
      </c>
      <c r="I381" s="6"/>
      <c r="J381" s="6"/>
      <c r="K381" s="6"/>
      <c r="L381" s="6"/>
      <c r="M381" s="6">
        <v>59.8</v>
      </c>
    </row>
    <row r="382" spans="1:13" ht="135">
      <c r="A382" s="4" t="s">
        <v>350</v>
      </c>
      <c r="B382" s="5" t="s">
        <v>328</v>
      </c>
      <c r="C382" s="5" t="s">
        <v>288</v>
      </c>
      <c r="D382" s="5" t="s">
        <v>55</v>
      </c>
      <c r="E382" s="5" t="s">
        <v>351</v>
      </c>
      <c r="F382" s="5"/>
      <c r="G382" s="5"/>
      <c r="H382" s="5"/>
      <c r="I382" s="6"/>
      <c r="J382" s="6"/>
      <c r="K382" s="6"/>
      <c r="L382" s="6"/>
      <c r="M382" s="6">
        <f>M383</f>
        <v>511</v>
      </c>
    </row>
    <row r="383" spans="1:13" ht="30">
      <c r="A383" s="4" t="s">
        <v>236</v>
      </c>
      <c r="B383" s="5" t="s">
        <v>328</v>
      </c>
      <c r="C383" s="5" t="s">
        <v>288</v>
      </c>
      <c r="D383" s="5" t="s">
        <v>55</v>
      </c>
      <c r="E383" s="5" t="s">
        <v>351</v>
      </c>
      <c r="F383" s="5" t="s">
        <v>5</v>
      </c>
      <c r="G383" s="5" t="s">
        <v>21</v>
      </c>
      <c r="H383" s="5" t="s">
        <v>25</v>
      </c>
      <c r="I383" s="6"/>
      <c r="J383" s="6"/>
      <c r="K383" s="6"/>
      <c r="L383" s="6"/>
      <c r="M383" s="6">
        <v>511</v>
      </c>
    </row>
    <row r="384" spans="1:13" ht="75">
      <c r="A384" s="4" t="s">
        <v>352</v>
      </c>
      <c r="B384" s="5" t="s">
        <v>328</v>
      </c>
      <c r="C384" s="5" t="s">
        <v>288</v>
      </c>
      <c r="D384" s="5" t="s">
        <v>55</v>
      </c>
      <c r="E384" s="5" t="s">
        <v>60</v>
      </c>
      <c r="F384" s="5"/>
      <c r="G384" s="5"/>
      <c r="H384" s="5"/>
      <c r="I384" s="6"/>
      <c r="J384" s="6"/>
      <c r="K384" s="6"/>
      <c r="L384" s="6"/>
      <c r="M384" s="6">
        <f>M385</f>
        <v>500</v>
      </c>
    </row>
    <row r="385" spans="1:13" ht="30">
      <c r="A385" s="4" t="s">
        <v>236</v>
      </c>
      <c r="B385" s="5" t="s">
        <v>328</v>
      </c>
      <c r="C385" s="5" t="s">
        <v>288</v>
      </c>
      <c r="D385" s="5" t="s">
        <v>55</v>
      </c>
      <c r="E385" s="5" t="s">
        <v>355</v>
      </c>
      <c r="F385" s="5" t="s">
        <v>5</v>
      </c>
      <c r="G385" s="5" t="s">
        <v>25</v>
      </c>
      <c r="H385" s="5" t="s">
        <v>1</v>
      </c>
      <c r="I385" s="6"/>
      <c r="J385" s="6"/>
      <c r="K385" s="6"/>
      <c r="L385" s="6"/>
      <c r="M385" s="6">
        <v>500</v>
      </c>
    </row>
    <row r="386" spans="1:13" ht="45">
      <c r="A386" s="4" t="s">
        <v>353</v>
      </c>
      <c r="B386" s="5" t="s">
        <v>328</v>
      </c>
      <c r="C386" s="5" t="s">
        <v>288</v>
      </c>
      <c r="D386" s="5" t="s">
        <v>55</v>
      </c>
      <c r="E386" s="5"/>
      <c r="F386" s="5"/>
      <c r="G386" s="5"/>
      <c r="H386" s="5"/>
      <c r="I386" s="6"/>
      <c r="J386" s="6"/>
      <c r="K386" s="6"/>
      <c r="L386" s="6"/>
      <c r="M386" s="6">
        <f>M387+M394</f>
        <v>10813.2</v>
      </c>
    </row>
    <row r="387" spans="1:13" ht="60">
      <c r="A387" s="41" t="s">
        <v>363</v>
      </c>
      <c r="B387" s="5" t="s">
        <v>328</v>
      </c>
      <c r="C387" s="5" t="s">
        <v>288</v>
      </c>
      <c r="D387" s="5" t="s">
        <v>55</v>
      </c>
      <c r="E387" s="5" t="s">
        <v>371</v>
      </c>
      <c r="F387" s="5"/>
      <c r="G387" s="5"/>
      <c r="H387" s="5"/>
      <c r="I387" s="6"/>
      <c r="J387" s="6"/>
      <c r="K387" s="6"/>
      <c r="L387" s="6"/>
      <c r="M387" s="6">
        <f>M388+M389+M390+M391+M392+M393</f>
        <v>6408.2</v>
      </c>
    </row>
    <row r="388" spans="1:13" ht="45">
      <c r="A388" s="13" t="s">
        <v>77</v>
      </c>
      <c r="B388" s="5" t="s">
        <v>328</v>
      </c>
      <c r="C388" s="5" t="s">
        <v>288</v>
      </c>
      <c r="D388" s="5" t="s">
        <v>55</v>
      </c>
      <c r="E388" s="5" t="s">
        <v>371</v>
      </c>
      <c r="F388" s="5" t="s">
        <v>5</v>
      </c>
      <c r="G388" s="5" t="s">
        <v>25</v>
      </c>
      <c r="H388" s="5" t="s">
        <v>1</v>
      </c>
      <c r="I388" s="6"/>
      <c r="J388" s="6"/>
      <c r="K388" s="6"/>
      <c r="L388" s="6"/>
      <c r="M388" s="6">
        <v>3497.2</v>
      </c>
    </row>
    <row r="389" spans="1:13" ht="45">
      <c r="A389" s="13" t="s">
        <v>77</v>
      </c>
      <c r="B389" s="5" t="s">
        <v>328</v>
      </c>
      <c r="C389" s="5" t="s">
        <v>288</v>
      </c>
      <c r="D389" s="5" t="s">
        <v>55</v>
      </c>
      <c r="E389" s="5" t="s">
        <v>371</v>
      </c>
      <c r="F389" s="5" t="s">
        <v>5</v>
      </c>
      <c r="G389" s="5" t="s">
        <v>25</v>
      </c>
      <c r="H389" s="5" t="s">
        <v>7</v>
      </c>
      <c r="I389" s="6"/>
      <c r="J389" s="6"/>
      <c r="K389" s="6"/>
      <c r="L389" s="6"/>
      <c r="M389" s="6">
        <v>492</v>
      </c>
    </row>
    <row r="390" spans="1:13" ht="45">
      <c r="A390" s="13" t="s">
        <v>77</v>
      </c>
      <c r="B390" s="5" t="s">
        <v>328</v>
      </c>
      <c r="C390" s="5" t="s">
        <v>288</v>
      </c>
      <c r="D390" s="5" t="s">
        <v>55</v>
      </c>
      <c r="E390" s="5" t="s">
        <v>371</v>
      </c>
      <c r="F390" s="5" t="s">
        <v>5</v>
      </c>
      <c r="G390" s="5" t="s">
        <v>25</v>
      </c>
      <c r="H390" s="5" t="s">
        <v>24</v>
      </c>
      <c r="I390" s="6"/>
      <c r="J390" s="6"/>
      <c r="K390" s="6"/>
      <c r="L390" s="6"/>
      <c r="M390" s="6">
        <v>1616</v>
      </c>
    </row>
    <row r="391" spans="1:13" ht="45">
      <c r="A391" s="13" t="s">
        <v>77</v>
      </c>
      <c r="B391" s="5" t="s">
        <v>328</v>
      </c>
      <c r="C391" s="5" t="s">
        <v>288</v>
      </c>
      <c r="D391" s="5" t="s">
        <v>55</v>
      </c>
      <c r="E391" s="5" t="s">
        <v>371</v>
      </c>
      <c r="F391" s="5" t="s">
        <v>5</v>
      </c>
      <c r="G391" s="5" t="s">
        <v>0</v>
      </c>
      <c r="H391" s="5" t="s">
        <v>1</v>
      </c>
      <c r="I391" s="6"/>
      <c r="J391" s="6"/>
      <c r="K391" s="6"/>
      <c r="L391" s="6"/>
      <c r="M391" s="6">
        <v>273</v>
      </c>
    </row>
    <row r="392" spans="1:13" ht="45">
      <c r="A392" s="13" t="s">
        <v>77</v>
      </c>
      <c r="B392" s="5" t="s">
        <v>328</v>
      </c>
      <c r="C392" s="5" t="s">
        <v>288</v>
      </c>
      <c r="D392" s="5" t="s">
        <v>55</v>
      </c>
      <c r="E392" s="5" t="s">
        <v>371</v>
      </c>
      <c r="F392" s="5" t="s">
        <v>5</v>
      </c>
      <c r="G392" s="5" t="s">
        <v>0</v>
      </c>
      <c r="H392" s="5" t="s">
        <v>7</v>
      </c>
      <c r="I392" s="6"/>
      <c r="J392" s="6"/>
      <c r="K392" s="6"/>
      <c r="L392" s="6"/>
      <c r="M392" s="6">
        <v>420</v>
      </c>
    </row>
    <row r="393" spans="1:13" ht="45">
      <c r="A393" s="13" t="s">
        <v>77</v>
      </c>
      <c r="B393" s="5" t="s">
        <v>328</v>
      </c>
      <c r="C393" s="5" t="s">
        <v>288</v>
      </c>
      <c r="D393" s="5" t="s">
        <v>55</v>
      </c>
      <c r="E393" s="5" t="s">
        <v>371</v>
      </c>
      <c r="F393" s="5" t="s">
        <v>5</v>
      </c>
      <c r="G393" s="5" t="s">
        <v>0</v>
      </c>
      <c r="H393" s="5" t="s">
        <v>24</v>
      </c>
      <c r="I393" s="6"/>
      <c r="J393" s="6"/>
      <c r="K393" s="6"/>
      <c r="L393" s="6"/>
      <c r="M393" s="6">
        <v>110</v>
      </c>
    </row>
    <row r="394" spans="1:13" ht="90">
      <c r="A394" s="4" t="s">
        <v>354</v>
      </c>
      <c r="B394" s="5" t="s">
        <v>328</v>
      </c>
      <c r="C394" s="5" t="s">
        <v>288</v>
      </c>
      <c r="D394" s="5" t="s">
        <v>55</v>
      </c>
      <c r="E394" s="5" t="s">
        <v>371</v>
      </c>
      <c r="F394" s="5"/>
      <c r="G394" s="5"/>
      <c r="H394" s="5"/>
      <c r="I394" s="6"/>
      <c r="J394" s="6"/>
      <c r="K394" s="6"/>
      <c r="L394" s="6"/>
      <c r="M394" s="6">
        <f>M395+M396+M397+M398+M399+M400</f>
        <v>4405</v>
      </c>
    </row>
    <row r="395" spans="1:13" ht="45">
      <c r="A395" s="13" t="s">
        <v>77</v>
      </c>
      <c r="B395" s="5" t="s">
        <v>328</v>
      </c>
      <c r="C395" s="5" t="s">
        <v>288</v>
      </c>
      <c r="D395" s="5" t="s">
        <v>55</v>
      </c>
      <c r="E395" s="5" t="s">
        <v>371</v>
      </c>
      <c r="F395" s="5" t="s">
        <v>5</v>
      </c>
      <c r="G395" s="5" t="s">
        <v>25</v>
      </c>
      <c r="H395" s="5" t="s">
        <v>1</v>
      </c>
      <c r="I395" s="6"/>
      <c r="J395" s="6"/>
      <c r="K395" s="6"/>
      <c r="L395" s="6"/>
      <c r="M395" s="6">
        <v>2770.8</v>
      </c>
    </row>
    <row r="396" spans="1:13" ht="45">
      <c r="A396" s="13" t="s">
        <v>77</v>
      </c>
      <c r="B396" s="5" t="s">
        <v>328</v>
      </c>
      <c r="C396" s="5" t="s">
        <v>288</v>
      </c>
      <c r="D396" s="5" t="s">
        <v>55</v>
      </c>
      <c r="E396" s="5" t="s">
        <v>371</v>
      </c>
      <c r="F396" s="5" t="s">
        <v>5</v>
      </c>
      <c r="G396" s="5" t="s">
        <v>25</v>
      </c>
      <c r="H396" s="5" t="s">
        <v>7</v>
      </c>
      <c r="I396" s="6"/>
      <c r="J396" s="6"/>
      <c r="K396" s="6"/>
      <c r="L396" s="6"/>
      <c r="M396" s="6">
        <v>310</v>
      </c>
    </row>
    <row r="397" spans="1:13" ht="45">
      <c r="A397" s="13" t="s">
        <v>77</v>
      </c>
      <c r="B397" s="5" t="s">
        <v>328</v>
      </c>
      <c r="C397" s="5" t="s">
        <v>288</v>
      </c>
      <c r="D397" s="5" t="s">
        <v>55</v>
      </c>
      <c r="E397" s="5" t="s">
        <v>371</v>
      </c>
      <c r="F397" s="5" t="s">
        <v>5</v>
      </c>
      <c r="G397" s="5" t="s">
        <v>25</v>
      </c>
      <c r="H397" s="5" t="s">
        <v>24</v>
      </c>
      <c r="I397" s="6"/>
      <c r="J397" s="6"/>
      <c r="K397" s="6"/>
      <c r="L397" s="6"/>
      <c r="M397" s="6">
        <v>916.4</v>
      </c>
    </row>
    <row r="398" spans="1:13" s="20" customFormat="1" ht="45">
      <c r="A398" s="13" t="s">
        <v>77</v>
      </c>
      <c r="B398" s="5" t="s">
        <v>328</v>
      </c>
      <c r="C398" s="5" t="s">
        <v>288</v>
      </c>
      <c r="D398" s="5" t="s">
        <v>55</v>
      </c>
      <c r="E398" s="5" t="s">
        <v>371</v>
      </c>
      <c r="F398" s="5" t="s">
        <v>5</v>
      </c>
      <c r="G398" s="5" t="s">
        <v>0</v>
      </c>
      <c r="H398" s="5" t="s">
        <v>1</v>
      </c>
      <c r="I398" s="6"/>
      <c r="J398" s="6"/>
      <c r="K398" s="6"/>
      <c r="L398" s="6"/>
      <c r="M398" s="6">
        <v>72.8</v>
      </c>
    </row>
    <row r="399" spans="1:13" s="20" customFormat="1" ht="45">
      <c r="A399" s="13" t="s">
        <v>77</v>
      </c>
      <c r="B399" s="5" t="s">
        <v>328</v>
      </c>
      <c r="C399" s="5" t="s">
        <v>288</v>
      </c>
      <c r="D399" s="5" t="s">
        <v>55</v>
      </c>
      <c r="E399" s="5" t="s">
        <v>371</v>
      </c>
      <c r="F399" s="5" t="s">
        <v>5</v>
      </c>
      <c r="G399" s="5" t="s">
        <v>0</v>
      </c>
      <c r="H399" s="5" t="s">
        <v>7</v>
      </c>
      <c r="I399" s="6"/>
      <c r="J399" s="6"/>
      <c r="K399" s="6"/>
      <c r="L399" s="6"/>
      <c r="M399" s="6">
        <v>280</v>
      </c>
    </row>
    <row r="400" spans="1:13" s="20" customFormat="1" ht="45">
      <c r="A400" s="13" t="s">
        <v>77</v>
      </c>
      <c r="B400" s="5" t="s">
        <v>328</v>
      </c>
      <c r="C400" s="5" t="s">
        <v>288</v>
      </c>
      <c r="D400" s="5" t="s">
        <v>55</v>
      </c>
      <c r="E400" s="5" t="s">
        <v>371</v>
      </c>
      <c r="F400" s="5" t="s">
        <v>5</v>
      </c>
      <c r="G400" s="5" t="s">
        <v>0</v>
      </c>
      <c r="H400" s="5" t="s">
        <v>24</v>
      </c>
      <c r="I400" s="6"/>
      <c r="J400" s="6"/>
      <c r="K400" s="6"/>
      <c r="L400" s="6"/>
      <c r="M400" s="6">
        <v>55</v>
      </c>
    </row>
    <row r="401" spans="1:26" s="20" customFormat="1" ht="15.75">
      <c r="A401" s="1" t="s">
        <v>356</v>
      </c>
      <c r="B401" s="2"/>
      <c r="C401" s="2"/>
      <c r="D401" s="2"/>
      <c r="E401" s="2"/>
      <c r="F401" s="2"/>
      <c r="G401" s="2"/>
      <c r="H401" s="2"/>
      <c r="I401" s="3"/>
      <c r="J401" s="3"/>
      <c r="K401" s="3"/>
      <c r="L401" s="3"/>
      <c r="M401" s="3">
        <f>M6+M80+M116+M137+M151+M179+M195+M212+M222+M226+M231+M253+M257+M261+M265+M269+M282+M302+M306+M310+M319+M328+M332+M336+M340+M361+M355+M344</f>
        <v>371888.60000000003</v>
      </c>
    </row>
    <row r="402" spans="1:26" s="20" customFormat="1" ht="15.75">
      <c r="A402" s="16" t="s">
        <v>270</v>
      </c>
      <c r="B402" s="34"/>
      <c r="C402" s="34"/>
      <c r="D402" s="34"/>
      <c r="E402" s="48"/>
      <c r="F402" s="48"/>
      <c r="G402" s="48"/>
      <c r="H402" s="48"/>
      <c r="I402" s="35"/>
      <c r="J402" s="35"/>
      <c r="K402" s="35"/>
      <c r="L402" s="35"/>
      <c r="M402" s="35"/>
    </row>
    <row r="403" spans="1:26" s="20" customFormat="1" ht="15.75">
      <c r="A403" s="14" t="s">
        <v>271</v>
      </c>
      <c r="B403" s="34"/>
      <c r="C403" s="34"/>
      <c r="D403" s="34"/>
      <c r="E403" s="48"/>
      <c r="F403" s="48"/>
      <c r="G403" s="48"/>
      <c r="H403" s="48"/>
      <c r="I403" s="35"/>
      <c r="J403" s="35"/>
      <c r="K403" s="35"/>
      <c r="L403" s="35"/>
      <c r="M403" s="35"/>
      <c r="N403" s="22"/>
      <c r="O403" s="22"/>
      <c r="P403" s="22"/>
      <c r="Q403" s="22"/>
      <c r="R403" s="22"/>
      <c r="S403" s="22"/>
      <c r="T403" s="36"/>
      <c r="U403" s="36"/>
      <c r="V403" s="39"/>
      <c r="W403" s="39"/>
      <c r="X403" s="39"/>
      <c r="Y403" s="22"/>
      <c r="Z403" s="22"/>
    </row>
    <row r="404" spans="1:26" s="20" customFormat="1" ht="31.5">
      <c r="A404" s="14" t="s">
        <v>272</v>
      </c>
      <c r="B404" s="15"/>
      <c r="C404" s="15"/>
      <c r="D404" s="15"/>
      <c r="E404" s="48"/>
      <c r="F404" s="48"/>
      <c r="G404" s="48"/>
      <c r="H404" s="48"/>
      <c r="I404" s="35"/>
      <c r="J404" s="35"/>
      <c r="K404" s="35"/>
      <c r="L404" s="35"/>
      <c r="M404" s="35"/>
      <c r="N404" s="22"/>
      <c r="O404" s="22"/>
      <c r="P404" s="22"/>
      <c r="Q404" s="22"/>
      <c r="R404" s="22"/>
      <c r="S404" s="22"/>
      <c r="T404" s="36"/>
      <c r="U404" s="36"/>
      <c r="V404" s="39"/>
      <c r="W404" s="39"/>
      <c r="X404" s="39"/>
      <c r="Y404" s="22"/>
      <c r="Z404" s="22"/>
    </row>
    <row r="405" spans="1:26" s="20" customFormat="1" ht="15.75">
      <c r="A405" s="14" t="s">
        <v>273</v>
      </c>
      <c r="B405" s="15"/>
      <c r="C405" s="15"/>
      <c r="D405" s="15"/>
      <c r="E405" s="35"/>
      <c r="F405" s="53" t="s">
        <v>303</v>
      </c>
      <c r="G405" s="53"/>
      <c r="H405" s="53"/>
      <c r="I405" s="53"/>
      <c r="J405" s="53"/>
      <c r="K405" s="53"/>
      <c r="L405" s="53"/>
      <c r="M405" s="53"/>
      <c r="N405" s="22"/>
      <c r="O405" s="22"/>
      <c r="P405" s="22"/>
      <c r="Q405" s="22"/>
      <c r="R405" s="22"/>
      <c r="S405" s="22"/>
      <c r="T405" s="36"/>
      <c r="U405" s="36"/>
      <c r="V405" s="39"/>
      <c r="W405" s="39"/>
      <c r="X405" s="39"/>
      <c r="Y405" s="22"/>
      <c r="Z405" s="22"/>
    </row>
    <row r="406" spans="1:26" s="33" customFormat="1" ht="15.75">
      <c r="A406" s="14"/>
      <c r="B406" s="15"/>
      <c r="C406" s="15"/>
      <c r="D406" s="15"/>
      <c r="E406" s="53"/>
      <c r="F406" s="53"/>
      <c r="G406" s="53"/>
      <c r="H406" s="53"/>
      <c r="I406" s="53"/>
      <c r="J406" s="36"/>
      <c r="K406" s="36"/>
      <c r="L406" s="36"/>
      <c r="M406" s="36"/>
      <c r="N406" s="29"/>
      <c r="O406" s="29"/>
      <c r="P406" s="29"/>
      <c r="Q406" s="29"/>
      <c r="R406" s="29"/>
      <c r="S406" s="29"/>
      <c r="T406" s="30"/>
      <c r="U406" s="30"/>
      <c r="V406" s="31"/>
      <c r="W406" s="31"/>
      <c r="X406" s="31"/>
      <c r="Y406" s="32"/>
      <c r="Z406" s="29"/>
    </row>
    <row r="407" spans="1:26" s="20" customFormat="1" ht="15.75">
      <c r="A407" s="48"/>
      <c r="B407" s="47"/>
      <c r="C407" s="47"/>
      <c r="D407" s="47"/>
      <c r="E407" s="47"/>
      <c r="F407" s="47"/>
      <c r="G407" s="47"/>
      <c r="H407" s="47"/>
      <c r="I407" s="21"/>
      <c r="J407" s="21"/>
      <c r="K407" s="21"/>
      <c r="L407" s="21"/>
      <c r="M407" s="21"/>
      <c r="N407" s="22"/>
      <c r="O407" s="22"/>
      <c r="P407" s="22"/>
      <c r="Q407" s="22"/>
      <c r="R407" s="22"/>
      <c r="S407" s="22"/>
      <c r="T407" s="36"/>
      <c r="U407" s="36"/>
      <c r="V407" s="39"/>
      <c r="W407" s="39"/>
      <c r="X407" s="39"/>
      <c r="Y407" s="22"/>
      <c r="Z407" s="22"/>
    </row>
    <row r="408" spans="1:26" s="20" customFormat="1" ht="15.75">
      <c r="A408" s="34"/>
      <c r="B408" s="34"/>
      <c r="C408" s="34"/>
      <c r="D408" s="48"/>
      <c r="E408" s="47"/>
      <c r="F408" s="47"/>
      <c r="G408" s="47"/>
      <c r="H408" s="47"/>
      <c r="I408" s="21"/>
      <c r="J408" s="21"/>
      <c r="K408" s="21"/>
      <c r="L408" s="21"/>
      <c r="M408" s="36"/>
      <c r="N408" s="22"/>
      <c r="O408" s="22"/>
      <c r="P408" s="22"/>
      <c r="Q408" s="22"/>
      <c r="R408" s="22"/>
      <c r="S408" s="22"/>
      <c r="T408" s="36"/>
      <c r="U408" s="36"/>
      <c r="V408" s="39"/>
      <c r="W408" s="39"/>
      <c r="X408" s="39"/>
      <c r="Y408" s="22"/>
      <c r="Z408" s="22"/>
    </row>
    <row r="409" spans="1:26" s="20" customFormat="1" ht="15.75">
      <c r="A409" s="34"/>
      <c r="B409" s="34"/>
      <c r="C409" s="34"/>
      <c r="D409" s="35"/>
      <c r="E409" s="37"/>
      <c r="F409" s="47"/>
      <c r="G409" s="47"/>
      <c r="H409" s="47"/>
      <c r="I409" s="21"/>
      <c r="J409" s="21"/>
      <c r="K409" s="21"/>
      <c r="L409" s="21"/>
      <c r="M409" s="21"/>
      <c r="N409" s="22"/>
      <c r="O409" s="22"/>
      <c r="P409" s="22"/>
      <c r="Q409" s="22"/>
      <c r="R409" s="22"/>
      <c r="S409" s="22"/>
      <c r="T409" s="36"/>
      <c r="U409" s="36"/>
      <c r="V409" s="39"/>
      <c r="W409" s="39"/>
      <c r="X409" s="39"/>
      <c r="Y409" s="22"/>
      <c r="Z409" s="22"/>
    </row>
    <row r="410" spans="1:26" s="20" customFormat="1" ht="15.75">
      <c r="A410" s="27"/>
      <c r="B410" s="27"/>
      <c r="C410" s="27"/>
      <c r="D410" s="54"/>
      <c r="E410" s="55"/>
      <c r="F410" s="55"/>
      <c r="G410" s="55"/>
      <c r="H410" s="55"/>
      <c r="I410" s="28"/>
      <c r="J410" s="28"/>
      <c r="K410" s="28"/>
      <c r="L410" s="28"/>
      <c r="M410" s="28"/>
      <c r="N410" s="22"/>
      <c r="O410" s="22"/>
      <c r="P410" s="22"/>
      <c r="Q410" s="22"/>
      <c r="R410" s="22"/>
      <c r="S410" s="22"/>
      <c r="T410" s="36"/>
      <c r="U410" s="36"/>
      <c r="V410" s="39"/>
      <c r="W410" s="39"/>
      <c r="X410" s="39"/>
      <c r="Y410" s="22"/>
      <c r="Z410" s="22"/>
    </row>
    <row r="411" spans="1:26" ht="15.75">
      <c r="A411" s="15"/>
      <c r="B411" s="52"/>
      <c r="C411" s="52"/>
      <c r="D411" s="52"/>
      <c r="E411" s="52"/>
      <c r="F411" s="52"/>
      <c r="G411" s="52"/>
      <c r="H411" s="52"/>
      <c r="I411" s="21"/>
      <c r="J411" s="21"/>
      <c r="K411" s="21"/>
      <c r="L411" s="21"/>
      <c r="M411" s="21"/>
      <c r="N411" s="22"/>
      <c r="O411" s="22"/>
      <c r="P411" s="22"/>
      <c r="Q411" s="22"/>
      <c r="R411" s="22"/>
      <c r="S411" s="22"/>
      <c r="T411" s="36"/>
      <c r="U411" s="36"/>
      <c r="V411" s="39"/>
      <c r="W411" s="39"/>
      <c r="X411" s="39"/>
      <c r="Y411" s="22"/>
      <c r="Z411" s="18"/>
    </row>
    <row r="412" spans="1:26" ht="15.75">
      <c r="A412" s="15"/>
      <c r="B412" s="38"/>
      <c r="C412" s="38"/>
      <c r="D412" s="50"/>
      <c r="E412" s="51"/>
      <c r="F412" s="51"/>
      <c r="G412" s="51"/>
      <c r="H412" s="51"/>
      <c r="I412" s="21"/>
      <c r="J412" s="21"/>
      <c r="K412" s="21"/>
      <c r="L412" s="21"/>
      <c r="M412" s="21"/>
      <c r="N412" s="22"/>
      <c r="O412" s="22"/>
      <c r="P412" s="22"/>
      <c r="Q412" s="22"/>
      <c r="R412" s="22"/>
      <c r="S412" s="22"/>
      <c r="T412" s="36"/>
      <c r="U412" s="36"/>
      <c r="V412" s="39"/>
      <c r="W412" s="39"/>
      <c r="X412" s="39"/>
      <c r="Y412" s="23"/>
      <c r="Z412" s="18"/>
    </row>
    <row r="413" spans="1:26" ht="15.75">
      <c r="A413" s="15"/>
      <c r="B413" s="15"/>
      <c r="C413" s="15"/>
      <c r="D413" s="46"/>
      <c r="E413" s="47"/>
      <c r="F413" s="47"/>
      <c r="G413" s="47"/>
      <c r="H413" s="47"/>
      <c r="I413" s="21"/>
      <c r="J413" s="21"/>
      <c r="K413" s="21"/>
      <c r="L413" s="21"/>
      <c r="M413" s="21"/>
      <c r="N413" s="22"/>
      <c r="O413" s="22"/>
      <c r="P413" s="22"/>
      <c r="Q413" s="22"/>
      <c r="R413" s="22"/>
      <c r="S413" s="22"/>
      <c r="T413" s="36"/>
      <c r="U413" s="36"/>
      <c r="V413" s="39"/>
      <c r="W413" s="39"/>
      <c r="X413" s="39"/>
      <c r="Y413" s="22"/>
      <c r="Z413" s="18"/>
    </row>
    <row r="414" spans="1:26" ht="15.75">
      <c r="A414" s="15"/>
      <c r="B414" s="15"/>
      <c r="C414" s="15"/>
      <c r="D414" s="46"/>
      <c r="E414" s="47"/>
      <c r="F414" s="47"/>
      <c r="G414" s="47"/>
      <c r="H414" s="47"/>
      <c r="I414" s="21"/>
      <c r="J414" s="21"/>
      <c r="K414" s="21"/>
      <c r="L414" s="21"/>
      <c r="M414" s="21"/>
      <c r="N414" s="22"/>
      <c r="O414" s="22"/>
      <c r="P414" s="22"/>
      <c r="Q414" s="22"/>
      <c r="R414" s="22"/>
      <c r="S414" s="22"/>
      <c r="T414" s="22"/>
      <c r="U414" s="22"/>
      <c r="V414" s="22"/>
      <c r="W414" s="22"/>
      <c r="X414" s="22"/>
      <c r="Y414" s="22"/>
      <c r="Z414" s="18"/>
    </row>
    <row r="415" spans="1:26" ht="15.75">
      <c r="A415" s="15"/>
      <c r="B415" s="15"/>
      <c r="C415" s="15"/>
      <c r="D415" s="15"/>
      <c r="E415" s="34"/>
      <c r="F415" s="46"/>
      <c r="G415" s="46"/>
      <c r="H415" s="46"/>
      <c r="I415" s="21"/>
      <c r="J415" s="21"/>
      <c r="K415" s="21"/>
      <c r="L415" s="21"/>
      <c r="M415" s="21"/>
      <c r="N415" s="22"/>
      <c r="O415" s="22"/>
      <c r="P415" s="22"/>
      <c r="Q415" s="22"/>
      <c r="R415" s="22"/>
      <c r="S415" s="22"/>
      <c r="T415" s="22"/>
      <c r="U415" s="22"/>
      <c r="V415" s="22"/>
      <c r="W415" s="22"/>
      <c r="X415" s="22"/>
      <c r="Y415" s="22"/>
      <c r="Z415" s="18"/>
    </row>
    <row r="416" spans="1:26" ht="15.75">
      <c r="A416" s="15"/>
      <c r="B416" s="15"/>
      <c r="C416" s="15"/>
      <c r="D416" s="15"/>
      <c r="E416" s="34"/>
      <c r="F416" s="46"/>
      <c r="G416" s="47"/>
      <c r="H416" s="47"/>
      <c r="I416" s="21"/>
      <c r="J416" s="21"/>
      <c r="K416" s="21"/>
      <c r="L416" s="21"/>
      <c r="M416" s="21"/>
      <c r="N416" s="22"/>
      <c r="O416" s="22"/>
      <c r="P416" s="22"/>
      <c r="Q416" s="22"/>
      <c r="R416" s="22"/>
      <c r="S416" s="22"/>
      <c r="T416" s="22"/>
      <c r="U416" s="22"/>
      <c r="V416" s="22"/>
      <c r="W416" s="22"/>
      <c r="X416" s="22"/>
      <c r="Y416" s="22"/>
      <c r="Z416" s="18"/>
    </row>
    <row r="417" spans="1:25" ht="15.75">
      <c r="A417" s="15"/>
      <c r="B417" s="15"/>
      <c r="C417" s="15"/>
      <c r="D417" s="15"/>
      <c r="E417" s="48"/>
      <c r="F417" s="47"/>
      <c r="G417" s="47"/>
      <c r="H417" s="47"/>
      <c r="I417" s="21"/>
      <c r="J417" s="21"/>
      <c r="K417" s="21"/>
      <c r="L417" s="21"/>
      <c r="M417" s="21"/>
      <c r="N417" s="20"/>
      <c r="O417" s="20"/>
      <c r="P417" s="20"/>
      <c r="Q417" s="20"/>
      <c r="R417" s="20"/>
      <c r="S417" s="20"/>
      <c r="T417" s="20"/>
      <c r="U417" s="20"/>
      <c r="V417" s="20"/>
      <c r="W417" s="20"/>
      <c r="X417" s="20"/>
      <c r="Y417" s="20"/>
    </row>
    <row r="418" spans="1:25" ht="15.75">
      <c r="A418" s="14"/>
      <c r="B418" s="15"/>
      <c r="C418" s="15"/>
      <c r="D418" s="15"/>
      <c r="E418" s="48"/>
      <c r="F418" s="47"/>
      <c r="G418" s="47"/>
      <c r="H418" s="47"/>
      <c r="I418" s="21"/>
      <c r="J418" s="21"/>
      <c r="K418" s="21"/>
      <c r="L418" s="21"/>
      <c r="M418" s="21"/>
      <c r="N418" s="20"/>
      <c r="O418" s="20"/>
      <c r="P418" s="20"/>
      <c r="Q418" s="20"/>
      <c r="R418" s="20"/>
      <c r="S418" s="20"/>
      <c r="T418" s="20"/>
      <c r="U418" s="20"/>
      <c r="V418" s="20"/>
      <c r="W418" s="20"/>
      <c r="X418" s="20"/>
      <c r="Y418" s="20"/>
    </row>
    <row r="419" spans="1:25" ht="15.75">
      <c r="A419" s="14"/>
      <c r="B419" s="15"/>
      <c r="C419" s="15"/>
      <c r="D419" s="15"/>
      <c r="E419" s="46"/>
      <c r="F419" s="47"/>
      <c r="G419" s="47"/>
      <c r="H419" s="47"/>
      <c r="I419" s="21"/>
      <c r="J419" s="21"/>
      <c r="K419" s="21"/>
      <c r="L419" s="21"/>
      <c r="M419" s="36"/>
      <c r="N419" s="20"/>
      <c r="O419" s="20"/>
      <c r="P419" s="20"/>
      <c r="Q419" s="20"/>
      <c r="R419" s="20"/>
      <c r="S419" s="20"/>
      <c r="T419" s="20"/>
      <c r="U419" s="20"/>
      <c r="V419" s="20"/>
      <c r="W419" s="20"/>
      <c r="X419" s="20"/>
      <c r="Y419" s="20"/>
    </row>
    <row r="420" spans="1:25" ht="15.75">
      <c r="A420" s="14"/>
      <c r="B420" s="15"/>
      <c r="C420" s="15"/>
      <c r="D420" s="15"/>
      <c r="E420" s="46"/>
      <c r="F420" s="47"/>
      <c r="G420" s="47"/>
      <c r="H420" s="47"/>
      <c r="I420" s="21"/>
      <c r="J420" s="21"/>
      <c r="K420" s="21"/>
      <c r="L420" s="21"/>
      <c r="M420" s="21"/>
      <c r="N420" s="20"/>
      <c r="O420" s="20"/>
      <c r="P420" s="20"/>
      <c r="Q420" s="20"/>
      <c r="R420" s="20"/>
      <c r="S420" s="20"/>
      <c r="T420" s="20"/>
      <c r="U420" s="20"/>
      <c r="V420" s="20"/>
      <c r="W420" s="20"/>
      <c r="X420" s="20"/>
      <c r="Y420" s="20"/>
    </row>
    <row r="421" spans="1:25" ht="15.75">
      <c r="A421" s="14"/>
      <c r="B421" s="15"/>
      <c r="C421" s="15"/>
      <c r="D421" s="15"/>
      <c r="E421" s="15"/>
      <c r="F421" s="34"/>
      <c r="G421" s="46"/>
      <c r="H421" s="46"/>
      <c r="I421" s="21"/>
      <c r="J421" s="21"/>
      <c r="K421" s="21"/>
      <c r="L421" s="21"/>
      <c r="M421" s="21"/>
      <c r="N421" s="20"/>
      <c r="O421" s="20"/>
      <c r="P421" s="20"/>
      <c r="Q421" s="20"/>
      <c r="R421" s="20"/>
      <c r="S421" s="20"/>
      <c r="T421" s="20"/>
      <c r="U421" s="20"/>
      <c r="V421" s="20"/>
      <c r="W421" s="20"/>
      <c r="X421" s="20"/>
      <c r="Y421" s="20"/>
    </row>
    <row r="422" spans="1:25" ht="15.75">
      <c r="A422" s="14"/>
      <c r="B422" s="15"/>
      <c r="C422" s="15"/>
      <c r="D422" s="15"/>
      <c r="E422" s="15"/>
      <c r="F422" s="34"/>
      <c r="G422" s="46"/>
      <c r="H422" s="57"/>
      <c r="I422" s="21"/>
      <c r="J422" s="21"/>
      <c r="K422" s="21"/>
      <c r="L422" s="21"/>
      <c r="M422" s="21"/>
    </row>
    <row r="423" spans="1:25" ht="15.75">
      <c r="A423" s="14"/>
      <c r="B423" s="15"/>
      <c r="C423" s="15"/>
      <c r="D423" s="15"/>
      <c r="E423" s="15"/>
      <c r="F423" s="48"/>
      <c r="G423" s="57"/>
      <c r="H423" s="57"/>
      <c r="I423" s="21"/>
      <c r="J423" s="21"/>
      <c r="K423" s="21"/>
      <c r="L423" s="21"/>
      <c r="M423" s="21"/>
    </row>
    <row r="424" spans="1:25" ht="15.75">
      <c r="A424" s="14"/>
      <c r="B424" s="15"/>
      <c r="C424" s="15"/>
      <c r="D424" s="15"/>
      <c r="E424" s="15"/>
      <c r="F424" s="15"/>
      <c r="G424" s="35"/>
      <c r="H424" s="35"/>
      <c r="I424" s="35"/>
      <c r="J424" s="35"/>
      <c r="K424" s="35"/>
      <c r="L424" s="35"/>
      <c r="M424" s="35"/>
    </row>
    <row r="425" spans="1:25" ht="15.75">
      <c r="A425" s="14"/>
      <c r="B425" s="15"/>
      <c r="C425" s="15"/>
      <c r="D425" s="15"/>
      <c r="E425" s="15"/>
      <c r="F425" s="15"/>
      <c r="G425" s="48"/>
      <c r="H425" s="48"/>
      <c r="I425" s="36"/>
      <c r="J425" s="36"/>
      <c r="K425" s="36"/>
      <c r="L425" s="36"/>
      <c r="M425" s="36"/>
    </row>
    <row r="426" spans="1:25">
      <c r="I426" s="24"/>
      <c r="J426" s="24"/>
      <c r="K426" s="24"/>
      <c r="L426" s="24"/>
      <c r="M426" s="24"/>
    </row>
    <row r="427" spans="1:25">
      <c r="I427" s="19"/>
      <c r="J427" s="19"/>
      <c r="K427" s="19"/>
      <c r="L427" s="19"/>
      <c r="M427" s="19"/>
    </row>
    <row r="430" spans="1:25">
      <c r="I430" s="19"/>
      <c r="J430" s="19"/>
      <c r="K430" s="19"/>
      <c r="L430" s="19"/>
      <c r="M430" s="19"/>
    </row>
  </sheetData>
  <mergeCells count="36">
    <mergeCell ref="G4:G5"/>
    <mergeCell ref="H4:H5"/>
    <mergeCell ref="I4:I5"/>
    <mergeCell ref="J4:J5"/>
    <mergeCell ref="E1:M1"/>
    <mergeCell ref="A2:M2"/>
    <mergeCell ref="A3:M3"/>
    <mergeCell ref="L4:L5"/>
    <mergeCell ref="M4:M5"/>
    <mergeCell ref="F4:F5"/>
    <mergeCell ref="G425:H425"/>
    <mergeCell ref="F415:H415"/>
    <mergeCell ref="F416:H416"/>
    <mergeCell ref="E417:H417"/>
    <mergeCell ref="E418:H418"/>
    <mergeCell ref="E419:H419"/>
    <mergeCell ref="E420:H420"/>
    <mergeCell ref="G421:H421"/>
    <mergeCell ref="G422:H422"/>
    <mergeCell ref="F423:H423"/>
    <mergeCell ref="D414:H414"/>
    <mergeCell ref="E402:H402"/>
    <mergeCell ref="E403:H403"/>
    <mergeCell ref="E404:H404"/>
    <mergeCell ref="K4:K5"/>
    <mergeCell ref="D412:H412"/>
    <mergeCell ref="D413:H413"/>
    <mergeCell ref="B411:H411"/>
    <mergeCell ref="E406:I406"/>
    <mergeCell ref="A407:H407"/>
    <mergeCell ref="D408:H408"/>
    <mergeCell ref="F409:H409"/>
    <mergeCell ref="D410:H410"/>
    <mergeCell ref="F405:M405"/>
    <mergeCell ref="A4:A5"/>
    <mergeCell ref="B4:E5"/>
  </mergeCells>
  <pageMargins left="1.1811023622047245" right="0" top="0.39370078740157483" bottom="0.39370078740157483" header="0.31496062992125984" footer="0.31496062992125984"/>
  <pageSetup paperSize="9" scale="8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2018</vt:lpstr>
      <vt:lpstr>'2018'!Область_печати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2017-11-15T13:17:01Z</dcterms:modified>
</cp:coreProperties>
</file>