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showInkAnnotation="0" defaultThemeVersion="124226"/>
  <bookViews>
    <workbookView xWindow="120" yWindow="225" windowWidth="15120" windowHeight="7890"/>
  </bookViews>
  <sheets>
    <sheet name="2019-2020" sheetId="6" r:id="rId1"/>
  </sheets>
  <definedNames>
    <definedName name="_xlnm.Print_Area" localSheetId="0">'2019-2020'!$A$1:$N$337</definedName>
  </definedNames>
  <calcPr calcId="125725" iterate="1" iterateCount="50"/>
</workbook>
</file>

<file path=xl/calcChain.xml><?xml version="1.0" encoding="utf-8"?>
<calcChain xmlns="http://schemas.openxmlformats.org/spreadsheetml/2006/main">
  <c r="N102" i="6"/>
  <c r="M102"/>
  <c r="N250"/>
  <c r="M250"/>
  <c r="N286"/>
  <c r="M286"/>
  <c r="N304"/>
  <c r="M304"/>
  <c r="N262"/>
  <c r="M262"/>
  <c r="N192"/>
  <c r="M192"/>
  <c r="N109"/>
  <c r="M109"/>
  <c r="N86"/>
  <c r="N85" s="1"/>
  <c r="M86"/>
  <c r="N60"/>
  <c r="M60"/>
  <c r="N218"/>
  <c r="M218"/>
  <c r="N201"/>
  <c r="N203"/>
  <c r="N205"/>
  <c r="N208"/>
  <c r="N210"/>
  <c r="N212"/>
  <c r="N216"/>
  <c r="N223"/>
  <c r="N222" s="1"/>
  <c r="N221" s="1"/>
  <c r="N227"/>
  <c r="N226" s="1"/>
  <c r="N225" s="1"/>
  <c r="N329"/>
  <c r="N327"/>
  <c r="N324"/>
  <c r="N322"/>
  <c r="N320"/>
  <c r="N318"/>
  <c r="N315"/>
  <c r="N312"/>
  <c r="N310"/>
  <c r="N307" s="1"/>
  <c r="N308"/>
  <c r="N302"/>
  <c r="N297"/>
  <c r="N295"/>
  <c r="N292"/>
  <c r="N291" s="1"/>
  <c r="N288"/>
  <c r="N287" s="1"/>
  <c r="N284"/>
  <c r="N283" s="1"/>
  <c r="N280"/>
  <c r="N279" s="1"/>
  <c r="N278" s="1"/>
  <c r="N276"/>
  <c r="N275" s="1"/>
  <c r="N274" s="1"/>
  <c r="N272"/>
  <c r="N270" s="1"/>
  <c r="N271" s="1"/>
  <c r="N267"/>
  <c r="N266" s="1"/>
  <c r="N260"/>
  <c r="N256"/>
  <c r="N255" s="1"/>
  <c r="N253"/>
  <c r="N252" s="1"/>
  <c r="N245"/>
  <c r="N244" s="1"/>
  <c r="N239"/>
  <c r="N238" s="1"/>
  <c r="N235"/>
  <c r="N234" s="1"/>
  <c r="N233" s="1"/>
  <c r="N231"/>
  <c r="N230" s="1"/>
  <c r="N229" s="1"/>
  <c r="N197"/>
  <c r="N195" s="1"/>
  <c r="N191"/>
  <c r="N190" s="1"/>
  <c r="N188"/>
  <c r="N187" s="1"/>
  <c r="N186" s="1"/>
  <c r="N184"/>
  <c r="N182"/>
  <c r="N178"/>
  <c r="N177" s="1"/>
  <c r="N175"/>
  <c r="N174" s="1"/>
  <c r="N172"/>
  <c r="N171" s="1"/>
  <c r="N167"/>
  <c r="N166" s="1"/>
  <c r="N162"/>
  <c r="N159"/>
  <c r="N155"/>
  <c r="N153"/>
  <c r="N152" s="1"/>
  <c r="N150"/>
  <c r="N148"/>
  <c r="N145"/>
  <c r="N142"/>
  <c r="N139"/>
  <c r="N134"/>
  <c r="N133" s="1"/>
  <c r="N132" s="1"/>
  <c r="N128"/>
  <c r="N127" s="1"/>
  <c r="N125"/>
  <c r="N124" s="1"/>
  <c r="N122"/>
  <c r="N121" s="1"/>
  <c r="N119"/>
  <c r="N118" s="1"/>
  <c r="N113"/>
  <c r="N112" s="1"/>
  <c r="N108"/>
  <c r="N104"/>
  <c r="N103" s="1"/>
  <c r="N100"/>
  <c r="N99" s="1"/>
  <c r="N97"/>
  <c r="N96" s="1"/>
  <c r="N93"/>
  <c r="N92" s="1"/>
  <c r="N90"/>
  <c r="N89" s="1"/>
  <c r="N83"/>
  <c r="N82" s="1"/>
  <c r="N80"/>
  <c r="N79" s="1"/>
  <c r="N75"/>
  <c r="N74" s="1"/>
  <c r="N71"/>
  <c r="N69"/>
  <c r="N65"/>
  <c r="N64" s="1"/>
  <c r="N62"/>
  <c r="N54"/>
  <c r="N53" s="1"/>
  <c r="N48"/>
  <c r="N47" s="1"/>
  <c r="N42"/>
  <c r="N41" s="1"/>
  <c r="N38"/>
  <c r="N37" s="1"/>
  <c r="N30"/>
  <c r="N26"/>
  <c r="N21"/>
  <c r="N20" s="1"/>
  <c r="N18"/>
  <c r="N17" s="1"/>
  <c r="N14"/>
  <c r="N10"/>
  <c r="N194" l="1"/>
  <c r="N95"/>
  <c r="N158"/>
  <c r="N59"/>
  <c r="N58" s="1"/>
  <c r="N301"/>
  <c r="N200"/>
  <c r="N306"/>
  <c r="N265"/>
  <c r="N259"/>
  <c r="N214"/>
  <c r="N138"/>
  <c r="N137" s="1"/>
  <c r="N136" s="1"/>
  <c r="N78"/>
  <c r="N258"/>
  <c r="N207"/>
  <c r="N68"/>
  <c r="N67" s="1"/>
  <c r="N282"/>
  <c r="N294"/>
  <c r="N290" s="1"/>
  <c r="N215"/>
  <c r="N181"/>
  <c r="N180" s="1"/>
  <c r="N88"/>
  <c r="N46"/>
  <c r="N25"/>
  <c r="N24" s="1"/>
  <c r="N9"/>
  <c r="N8" s="1"/>
  <c r="N111"/>
  <c r="N237"/>
  <c r="N165"/>
  <c r="N164" s="1"/>
  <c r="N251"/>
  <c r="N196"/>
  <c r="M62"/>
  <c r="M59" s="1"/>
  <c r="N77" l="1"/>
  <c r="N199"/>
  <c r="N7"/>
  <c r="N331" s="1"/>
  <c r="M216" l="1"/>
  <c r="M212"/>
  <c r="M210"/>
  <c r="M208"/>
  <c r="M205"/>
  <c r="M203"/>
  <c r="M201"/>
  <c r="M197"/>
  <c r="M194" s="1"/>
  <c r="M162"/>
  <c r="M245"/>
  <c r="M244" s="1"/>
  <c r="L245"/>
  <c r="L244" s="1"/>
  <c r="K245"/>
  <c r="K244" s="1"/>
  <c r="J245"/>
  <c r="J244" s="1"/>
  <c r="I245"/>
  <c r="I244" s="1"/>
  <c r="M207" l="1"/>
  <c r="M200"/>
  <c r="M214"/>
  <c r="M215"/>
  <c r="M329"/>
  <c r="M327"/>
  <c r="M324"/>
  <c r="M322"/>
  <c r="M320"/>
  <c r="M318"/>
  <c r="M315"/>
  <c r="M312"/>
  <c r="M310"/>
  <c r="M308"/>
  <c r="M302"/>
  <c r="M297"/>
  <c r="M295"/>
  <c r="M292"/>
  <c r="M291" s="1"/>
  <c r="M267"/>
  <c r="M266" s="1"/>
  <c r="M260"/>
  <c r="M256"/>
  <c r="M255" s="1"/>
  <c r="M253"/>
  <c r="M252" s="1"/>
  <c r="M178"/>
  <c r="M177" s="1"/>
  <c r="M175"/>
  <c r="M174" s="1"/>
  <c r="M172"/>
  <c r="M171" s="1"/>
  <c r="M167"/>
  <c r="M166" s="1"/>
  <c r="M159"/>
  <c r="M155"/>
  <c r="M153"/>
  <c r="M152" s="1"/>
  <c r="M150"/>
  <c r="M148"/>
  <c r="M145"/>
  <c r="M142"/>
  <c r="M139"/>
  <c r="M128"/>
  <c r="M127" s="1"/>
  <c r="I80"/>
  <c r="I79" s="1"/>
  <c r="J80"/>
  <c r="J79" s="1"/>
  <c r="K80"/>
  <c r="K79" s="1"/>
  <c r="L80"/>
  <c r="L79" s="1"/>
  <c r="M80"/>
  <c r="M79" s="1"/>
  <c r="I83"/>
  <c r="I82" s="1"/>
  <c r="J83"/>
  <c r="J82" s="1"/>
  <c r="K83"/>
  <c r="K82" s="1"/>
  <c r="L83"/>
  <c r="L82" s="1"/>
  <c r="M83"/>
  <c r="M82" s="1"/>
  <c r="M71"/>
  <c r="M69"/>
  <c r="M54"/>
  <c r="M53" s="1"/>
  <c r="M48"/>
  <c r="M47" s="1"/>
  <c r="M42"/>
  <c r="M41" s="1"/>
  <c r="M38"/>
  <c r="M37" s="1"/>
  <c r="M30"/>
  <c r="M26"/>
  <c r="M10"/>
  <c r="M307" l="1"/>
  <c r="M306" s="1"/>
  <c r="M68"/>
  <c r="M301"/>
  <c r="M265"/>
  <c r="M294"/>
  <c r="M290" s="1"/>
  <c r="M259"/>
  <c r="M258"/>
  <c r="M251"/>
  <c r="M138"/>
  <c r="M137" s="1"/>
  <c r="M46"/>
  <c r="M25"/>
  <c r="M24" s="1"/>
  <c r="L78"/>
  <c r="M158"/>
  <c r="M165"/>
  <c r="M164" s="1"/>
  <c r="M67"/>
  <c r="K78"/>
  <c r="J78"/>
  <c r="M78"/>
  <c r="I78"/>
  <c r="M136" l="1"/>
  <c r="M199"/>
  <c r="M288" l="1"/>
  <c r="M287" s="1"/>
  <c r="L288"/>
  <c r="L287" s="1"/>
  <c r="K288"/>
  <c r="K287" s="1"/>
  <c r="J288"/>
  <c r="J287" s="1"/>
  <c r="I288"/>
  <c r="I287" s="1"/>
  <c r="M284"/>
  <c r="M283" s="1"/>
  <c r="L284"/>
  <c r="K284"/>
  <c r="J284"/>
  <c r="I284"/>
  <c r="M280"/>
  <c r="M279" s="1"/>
  <c r="M278" s="1"/>
  <c r="L280"/>
  <c r="L279" s="1"/>
  <c r="K280"/>
  <c r="K279" s="1"/>
  <c r="J280"/>
  <c r="J279" s="1"/>
  <c r="I280"/>
  <c r="I279" s="1"/>
  <c r="M276"/>
  <c r="M275" s="1"/>
  <c r="M274" s="1"/>
  <c r="L276"/>
  <c r="L275" s="1"/>
  <c r="L274" s="1"/>
  <c r="K276"/>
  <c r="K275" s="1"/>
  <c r="K274" s="1"/>
  <c r="J276"/>
  <c r="J275" s="1"/>
  <c r="J274" s="1"/>
  <c r="I276"/>
  <c r="I275" s="1"/>
  <c r="I274" s="1"/>
  <c r="M272"/>
  <c r="M270" s="1"/>
  <c r="M271" s="1"/>
  <c r="L272"/>
  <c r="L270" s="1"/>
  <c r="L271" s="1"/>
  <c r="K272"/>
  <c r="K270" s="1"/>
  <c r="K271" s="1"/>
  <c r="J272"/>
  <c r="J270" s="1"/>
  <c r="J271" s="1"/>
  <c r="I272"/>
  <c r="I270" s="1"/>
  <c r="I271" s="1"/>
  <c r="L267"/>
  <c r="K267"/>
  <c r="J267"/>
  <c r="I267"/>
  <c r="L262"/>
  <c r="K262"/>
  <c r="J262"/>
  <c r="I262"/>
  <c r="L260"/>
  <c r="K260"/>
  <c r="J260"/>
  <c r="I260"/>
  <c r="L256"/>
  <c r="L255" s="1"/>
  <c r="K256"/>
  <c r="K255" s="1"/>
  <c r="J256"/>
  <c r="J255" s="1"/>
  <c r="I256"/>
  <c r="I255" s="1"/>
  <c r="L253"/>
  <c r="K253"/>
  <c r="J253"/>
  <c r="I253"/>
  <c r="M239"/>
  <c r="M238" s="1"/>
  <c r="M237" s="1"/>
  <c r="L239"/>
  <c r="L238" s="1"/>
  <c r="L237" s="1"/>
  <c r="K239"/>
  <c r="K238" s="1"/>
  <c r="K237" s="1"/>
  <c r="J239"/>
  <c r="J238" s="1"/>
  <c r="J237" s="1"/>
  <c r="I239"/>
  <c r="I238" s="1"/>
  <c r="I237" s="1"/>
  <c r="M235"/>
  <c r="M234" s="1"/>
  <c r="M233" s="1"/>
  <c r="L235"/>
  <c r="L234" s="1"/>
  <c r="L233" s="1"/>
  <c r="K235"/>
  <c r="K234" s="1"/>
  <c r="K233" s="1"/>
  <c r="J235"/>
  <c r="J234" s="1"/>
  <c r="J233" s="1"/>
  <c r="I235"/>
  <c r="I234" s="1"/>
  <c r="I233" s="1"/>
  <c r="M231"/>
  <c r="M230" s="1"/>
  <c r="M229" s="1"/>
  <c r="L231"/>
  <c r="L230" s="1"/>
  <c r="L229" s="1"/>
  <c r="K231"/>
  <c r="K230" s="1"/>
  <c r="K229" s="1"/>
  <c r="J231"/>
  <c r="J230" s="1"/>
  <c r="J229" s="1"/>
  <c r="I231"/>
  <c r="I230" s="1"/>
  <c r="I229" s="1"/>
  <c r="M227"/>
  <c r="M226" s="1"/>
  <c r="M225" s="1"/>
  <c r="L227"/>
  <c r="K227"/>
  <c r="K226" s="1"/>
  <c r="K225" s="1"/>
  <c r="J227"/>
  <c r="J226" s="1"/>
  <c r="J225" s="1"/>
  <c r="I227"/>
  <c r="I226" s="1"/>
  <c r="I225" s="1"/>
  <c r="L226"/>
  <c r="L225" s="1"/>
  <c r="M223"/>
  <c r="M222" s="1"/>
  <c r="M221" s="1"/>
  <c r="L223"/>
  <c r="L222" s="1"/>
  <c r="L221" s="1"/>
  <c r="K223"/>
  <c r="K222" s="1"/>
  <c r="K221" s="1"/>
  <c r="J223"/>
  <c r="J222" s="1"/>
  <c r="J221" s="1"/>
  <c r="I223"/>
  <c r="I222" s="1"/>
  <c r="I221" s="1"/>
  <c r="L218"/>
  <c r="K218"/>
  <c r="J218"/>
  <c r="I218"/>
  <c r="L216"/>
  <c r="K216"/>
  <c r="J216"/>
  <c r="I216"/>
  <c r="L212"/>
  <c r="K212"/>
  <c r="J212"/>
  <c r="I212"/>
  <c r="L210"/>
  <c r="K210"/>
  <c r="J210"/>
  <c r="I210"/>
  <c r="J208"/>
  <c r="I208"/>
  <c r="L205"/>
  <c r="K205"/>
  <c r="J205"/>
  <c r="I205"/>
  <c r="L203"/>
  <c r="K203"/>
  <c r="J203"/>
  <c r="I203"/>
  <c r="L201"/>
  <c r="K201"/>
  <c r="J201"/>
  <c r="I201"/>
  <c r="M196"/>
  <c r="L197"/>
  <c r="K197"/>
  <c r="K195" s="1"/>
  <c r="J197"/>
  <c r="J195" s="1"/>
  <c r="I197"/>
  <c r="I195" s="1"/>
  <c r="M191"/>
  <c r="M190" s="1"/>
  <c r="L192"/>
  <c r="L191" s="1"/>
  <c r="L190" s="1"/>
  <c r="K192"/>
  <c r="K191" s="1"/>
  <c r="K190" s="1"/>
  <c r="J192"/>
  <c r="J191" s="1"/>
  <c r="J190" s="1"/>
  <c r="I192"/>
  <c r="I191" s="1"/>
  <c r="I190" s="1"/>
  <c r="L186"/>
  <c r="M188"/>
  <c r="M187" s="1"/>
  <c r="M186" s="1"/>
  <c r="L188"/>
  <c r="L187" s="1"/>
  <c r="K188"/>
  <c r="K187" s="1"/>
  <c r="J188"/>
  <c r="J187" s="1"/>
  <c r="I188"/>
  <c r="I187" s="1"/>
  <c r="M184"/>
  <c r="L184"/>
  <c r="K184"/>
  <c r="J184"/>
  <c r="I184"/>
  <c r="M182"/>
  <c r="L182"/>
  <c r="K182"/>
  <c r="J182"/>
  <c r="I182"/>
  <c r="L178"/>
  <c r="L177" s="1"/>
  <c r="K178"/>
  <c r="K177" s="1"/>
  <c r="J178"/>
  <c r="J177" s="1"/>
  <c r="I178"/>
  <c r="I177" s="1"/>
  <c r="L175"/>
  <c r="L174" s="1"/>
  <c r="K175"/>
  <c r="K174" s="1"/>
  <c r="J175"/>
  <c r="J174" s="1"/>
  <c r="I175"/>
  <c r="I174" s="1"/>
  <c r="L172"/>
  <c r="L171" s="1"/>
  <c r="K172"/>
  <c r="K171" s="1"/>
  <c r="J172"/>
  <c r="J171" s="1"/>
  <c r="I172"/>
  <c r="I171" s="1"/>
  <c r="J169"/>
  <c r="J167" s="1"/>
  <c r="J166" s="1"/>
  <c r="L167"/>
  <c r="K167"/>
  <c r="I167"/>
  <c r="I166" s="1"/>
  <c r="L162"/>
  <c r="K162"/>
  <c r="J162"/>
  <c r="I162"/>
  <c r="L159"/>
  <c r="L158" s="1"/>
  <c r="K159"/>
  <c r="K158" s="1"/>
  <c r="J159"/>
  <c r="J158" s="1"/>
  <c r="I159"/>
  <c r="I158" s="1"/>
  <c r="L155"/>
  <c r="K155"/>
  <c r="J155"/>
  <c r="I155"/>
  <c r="L153"/>
  <c r="L152" s="1"/>
  <c r="K153"/>
  <c r="K152" s="1"/>
  <c r="J153"/>
  <c r="J152" s="1"/>
  <c r="I153"/>
  <c r="I152" s="1"/>
  <c r="L150"/>
  <c r="K150"/>
  <c r="J150"/>
  <c r="I150"/>
  <c r="L148"/>
  <c r="K148"/>
  <c r="J148"/>
  <c r="I148"/>
  <c r="L145"/>
  <c r="K145"/>
  <c r="J145"/>
  <c r="I145"/>
  <c r="L142"/>
  <c r="K142"/>
  <c r="J142"/>
  <c r="I142"/>
  <c r="L139"/>
  <c r="K139"/>
  <c r="J139"/>
  <c r="I139"/>
  <c r="M134"/>
  <c r="M133" s="1"/>
  <c r="M132" s="1"/>
  <c r="L134"/>
  <c r="K134"/>
  <c r="J134"/>
  <c r="I134"/>
  <c r="L128"/>
  <c r="L127" s="1"/>
  <c r="K128"/>
  <c r="K127" s="1"/>
  <c r="J128"/>
  <c r="J127" s="1"/>
  <c r="I128"/>
  <c r="I127" s="1"/>
  <c r="M125"/>
  <c r="M124" s="1"/>
  <c r="L125"/>
  <c r="L124" s="1"/>
  <c r="K125"/>
  <c r="K124" s="1"/>
  <c r="J125"/>
  <c r="J124" s="1"/>
  <c r="I125"/>
  <c r="I124" s="1"/>
  <c r="M122"/>
  <c r="M121" s="1"/>
  <c r="L122"/>
  <c r="L121" s="1"/>
  <c r="K122"/>
  <c r="K121" s="1"/>
  <c r="J122"/>
  <c r="J121" s="1"/>
  <c r="I122"/>
  <c r="I121" s="1"/>
  <c r="M119"/>
  <c r="M118" s="1"/>
  <c r="L119"/>
  <c r="L118" s="1"/>
  <c r="K119"/>
  <c r="K118" s="1"/>
  <c r="J119"/>
  <c r="J118" s="1"/>
  <c r="I119"/>
  <c r="I118" s="1"/>
  <c r="M113"/>
  <c r="M112" s="1"/>
  <c r="L113"/>
  <c r="K113"/>
  <c r="J113"/>
  <c r="J112" s="1"/>
  <c r="I113"/>
  <c r="M108"/>
  <c r="L109"/>
  <c r="L108" s="1"/>
  <c r="K109"/>
  <c r="K108" s="1"/>
  <c r="J109"/>
  <c r="J108" s="1"/>
  <c r="I109"/>
  <c r="I108" s="1"/>
  <c r="M104"/>
  <c r="M103" s="1"/>
  <c r="L104"/>
  <c r="L103" s="1"/>
  <c r="K104"/>
  <c r="K103" s="1"/>
  <c r="J104"/>
  <c r="J103" s="1"/>
  <c r="I104"/>
  <c r="I103" s="1"/>
  <c r="M100"/>
  <c r="M99" s="1"/>
  <c r="L100"/>
  <c r="K100"/>
  <c r="J100"/>
  <c r="I100"/>
  <c r="M97"/>
  <c r="M96" s="1"/>
  <c r="L97"/>
  <c r="K97"/>
  <c r="J97"/>
  <c r="J96" s="1"/>
  <c r="I97"/>
  <c r="I96" s="1"/>
  <c r="M93"/>
  <c r="M92" s="1"/>
  <c r="M90"/>
  <c r="M89" s="1"/>
  <c r="L90"/>
  <c r="L89" s="1"/>
  <c r="K90"/>
  <c r="K89" s="1"/>
  <c r="J90"/>
  <c r="J89" s="1"/>
  <c r="I90"/>
  <c r="I89" s="1"/>
  <c r="M85"/>
  <c r="L86"/>
  <c r="L85" s="1"/>
  <c r="K86"/>
  <c r="K85" s="1"/>
  <c r="J86"/>
  <c r="J85" s="1"/>
  <c r="I86"/>
  <c r="I85" s="1"/>
  <c r="M75"/>
  <c r="L75"/>
  <c r="L74" s="1"/>
  <c r="K75"/>
  <c r="K74" s="1"/>
  <c r="J75"/>
  <c r="J74" s="1"/>
  <c r="I75"/>
  <c r="I74" s="1"/>
  <c r="L71"/>
  <c r="L69" s="1"/>
  <c r="L68" s="1"/>
  <c r="L67" s="1"/>
  <c r="K71"/>
  <c r="K69" s="1"/>
  <c r="K68" s="1"/>
  <c r="K67" s="1"/>
  <c r="J71"/>
  <c r="J69" s="1"/>
  <c r="J68" s="1"/>
  <c r="J67" s="1"/>
  <c r="I71"/>
  <c r="I69" s="1"/>
  <c r="I68" s="1"/>
  <c r="I67" s="1"/>
  <c r="M65"/>
  <c r="M64" s="1"/>
  <c r="L65"/>
  <c r="K65"/>
  <c r="J65"/>
  <c r="J64" s="1"/>
  <c r="I65"/>
  <c r="L64"/>
  <c r="K64"/>
  <c r="I64"/>
  <c r="L62"/>
  <c r="K62"/>
  <c r="J62"/>
  <c r="I62"/>
  <c r="I60"/>
  <c r="L54"/>
  <c r="L53" s="1"/>
  <c r="K54"/>
  <c r="K53" s="1"/>
  <c r="J54"/>
  <c r="J53" s="1"/>
  <c r="I54"/>
  <c r="I53" s="1"/>
  <c r="L48"/>
  <c r="L47" s="1"/>
  <c r="K48"/>
  <c r="K47" s="1"/>
  <c r="J48"/>
  <c r="J47" s="1"/>
  <c r="I48"/>
  <c r="I47" s="1"/>
  <c r="L42"/>
  <c r="L41" s="1"/>
  <c r="K42"/>
  <c r="K41" s="1"/>
  <c r="J42"/>
  <c r="J41" s="1"/>
  <c r="I42"/>
  <c r="I41" s="1"/>
  <c r="L38"/>
  <c r="L37" s="1"/>
  <c r="K38"/>
  <c r="K37" s="1"/>
  <c r="J38"/>
  <c r="J37" s="1"/>
  <c r="I38"/>
  <c r="I37" s="1"/>
  <c r="L30"/>
  <c r="K30"/>
  <c r="J30"/>
  <c r="I30"/>
  <c r="L26"/>
  <c r="K26"/>
  <c r="J26"/>
  <c r="I26"/>
  <c r="M21"/>
  <c r="M20" s="1"/>
  <c r="L21"/>
  <c r="L20" s="1"/>
  <c r="K21"/>
  <c r="K20" s="1"/>
  <c r="J21"/>
  <c r="J20" s="1"/>
  <c r="I21"/>
  <c r="I20" s="1"/>
  <c r="M18"/>
  <c r="M17" s="1"/>
  <c r="L18"/>
  <c r="L17" s="1"/>
  <c r="K18"/>
  <c r="K17" s="1"/>
  <c r="J18"/>
  <c r="J17" s="1"/>
  <c r="I18"/>
  <c r="I17" s="1"/>
  <c r="M14"/>
  <c r="M9" s="1"/>
  <c r="L14"/>
  <c r="K14"/>
  <c r="J14"/>
  <c r="I14"/>
  <c r="L10"/>
  <c r="K10"/>
  <c r="J10"/>
  <c r="I10"/>
  <c r="M95" l="1"/>
  <c r="L99"/>
  <c r="M88"/>
  <c r="L266"/>
  <c r="L265" s="1"/>
  <c r="J252"/>
  <c r="J251"/>
  <c r="J9"/>
  <c r="J8" s="1"/>
  <c r="K252"/>
  <c r="K251"/>
  <c r="K283"/>
  <c r="K282" s="1"/>
  <c r="L251"/>
  <c r="L252"/>
  <c r="I251"/>
  <c r="I252"/>
  <c r="L25"/>
  <c r="L24" s="1"/>
  <c r="I165"/>
  <c r="I164" s="1"/>
  <c r="M181"/>
  <c r="M180" s="1"/>
  <c r="K25"/>
  <c r="K24" s="1"/>
  <c r="I102"/>
  <c r="J196"/>
  <c r="J283"/>
  <c r="J282" s="1"/>
  <c r="L194"/>
  <c r="I88"/>
  <c r="I99"/>
  <c r="I95" s="1"/>
  <c r="I93" s="1"/>
  <c r="I92" s="1"/>
  <c r="J99"/>
  <c r="J95" s="1"/>
  <c r="J93" s="1"/>
  <c r="J92" s="1"/>
  <c r="I133"/>
  <c r="K186"/>
  <c r="I200"/>
  <c r="K9"/>
  <c r="K8" s="1"/>
  <c r="I25"/>
  <c r="I24" s="1"/>
  <c r="I59"/>
  <c r="I58" s="1"/>
  <c r="K59"/>
  <c r="K58" s="1"/>
  <c r="K258"/>
  <c r="L214"/>
  <c r="M8"/>
  <c r="L181"/>
  <c r="I9"/>
  <c r="I8" s="1"/>
  <c r="J25"/>
  <c r="J24" s="1"/>
  <c r="M58"/>
  <c r="J59"/>
  <c r="J58" s="1"/>
  <c r="L59"/>
  <c r="L58" s="1"/>
  <c r="L88"/>
  <c r="I112"/>
  <c r="I111" s="1"/>
  <c r="K266"/>
  <c r="K265" s="1"/>
  <c r="L278"/>
  <c r="L286"/>
  <c r="L9"/>
  <c r="L8" s="1"/>
  <c r="J46"/>
  <c r="K88"/>
  <c r="J133"/>
  <c r="K194"/>
  <c r="M74"/>
  <c r="M195"/>
  <c r="I196"/>
  <c r="J207"/>
  <c r="M111"/>
  <c r="K112"/>
  <c r="K111" s="1"/>
  <c r="I194"/>
  <c r="K99"/>
  <c r="L112"/>
  <c r="L111" s="1"/>
  <c r="L133"/>
  <c r="J138"/>
  <c r="J137" s="1"/>
  <c r="J136" s="1"/>
  <c r="K138"/>
  <c r="K137" s="1"/>
  <c r="K136" s="1"/>
  <c r="L138"/>
  <c r="L137" s="1"/>
  <c r="L136" s="1"/>
  <c r="I181"/>
  <c r="K259"/>
  <c r="I266"/>
  <c r="I265" s="1"/>
  <c r="J266"/>
  <c r="J265" s="1"/>
  <c r="J194"/>
  <c r="L200"/>
  <c r="L215"/>
  <c r="I278"/>
  <c r="L46"/>
  <c r="K46"/>
  <c r="J88"/>
  <c r="K95"/>
  <c r="K93" s="1"/>
  <c r="K92" s="1"/>
  <c r="J102"/>
  <c r="K165"/>
  <c r="K164" s="1"/>
  <c r="K166"/>
  <c r="J200"/>
  <c r="I286"/>
  <c r="I138"/>
  <c r="I137" s="1"/>
  <c r="I136" s="1"/>
  <c r="I46"/>
  <c r="L102"/>
  <c r="J111"/>
  <c r="I214"/>
  <c r="I215"/>
  <c r="L258"/>
  <c r="L259"/>
  <c r="J181"/>
  <c r="K181"/>
  <c r="K180" s="1"/>
  <c r="I207"/>
  <c r="L283"/>
  <c r="L282" s="1"/>
  <c r="I283"/>
  <c r="I282" s="1"/>
  <c r="M282"/>
  <c r="J286"/>
  <c r="K286"/>
  <c r="I186"/>
  <c r="K207"/>
  <c r="J186"/>
  <c r="K196"/>
  <c r="K200"/>
  <c r="L207"/>
  <c r="K278"/>
  <c r="J278"/>
  <c r="L165"/>
  <c r="L164" s="1"/>
  <c r="L166"/>
  <c r="K102"/>
  <c r="L195"/>
  <c r="L196"/>
  <c r="J214"/>
  <c r="J215"/>
  <c r="K215"/>
  <c r="K214"/>
  <c r="I258"/>
  <c r="I259"/>
  <c r="J259"/>
  <c r="J258"/>
  <c r="K133"/>
  <c r="J165"/>
  <c r="J164" s="1"/>
  <c r="M77" l="1"/>
  <c r="M7"/>
  <c r="K250"/>
  <c r="J132"/>
  <c r="L132"/>
  <c r="L199"/>
  <c r="L250"/>
  <c r="L180"/>
  <c r="L7"/>
  <c r="J180"/>
  <c r="K77"/>
  <c r="I250"/>
  <c r="J199"/>
  <c r="I132"/>
  <c r="I7"/>
  <c r="I77"/>
  <c r="I180"/>
  <c r="I199"/>
  <c r="K132"/>
  <c r="K199"/>
  <c r="K7"/>
  <c r="J7"/>
  <c r="L96"/>
  <c r="L95"/>
  <c r="L93" s="1"/>
  <c r="J77"/>
  <c r="J250"/>
  <c r="M331" l="1"/>
  <c r="L77"/>
  <c r="L92"/>
</calcChain>
</file>

<file path=xl/sharedStrings.xml><?xml version="1.0" encoding="utf-8"?>
<sst xmlns="http://schemas.openxmlformats.org/spreadsheetml/2006/main" count="2041" uniqueCount="311">
  <si>
    <t>07</t>
  </si>
  <si>
    <t>01</t>
  </si>
  <si>
    <t>0</t>
  </si>
  <si>
    <t>1</t>
  </si>
  <si>
    <t>Закупка товаров, работ и услуг для государственных (муниципальных) нужд</t>
  </si>
  <si>
    <t>200</t>
  </si>
  <si>
    <t>Иные бюджетные ассигнования</t>
  </si>
  <si>
    <t>02</t>
  </si>
  <si>
    <t>2</t>
  </si>
  <si>
    <t>3</t>
  </si>
  <si>
    <t xml:space="preserve">   </t>
  </si>
  <si>
    <t>09</t>
  </si>
  <si>
    <t>Наименование</t>
  </si>
  <si>
    <t>Целевая статья</t>
  </si>
  <si>
    <t>Группа видов расходов</t>
  </si>
  <si>
    <t>Раздел</t>
  </si>
  <si>
    <t>Подраздел</t>
  </si>
  <si>
    <t>4</t>
  </si>
  <si>
    <t>5</t>
  </si>
  <si>
    <t>6</t>
  </si>
  <si>
    <t>10</t>
  </si>
  <si>
    <t>04</t>
  </si>
  <si>
    <t>08</t>
  </si>
  <si>
    <t>11</t>
  </si>
  <si>
    <t>03</t>
  </si>
  <si>
    <t>05</t>
  </si>
  <si>
    <t xml:space="preserve"> </t>
  </si>
  <si>
    <t>06</t>
  </si>
  <si>
    <t>12</t>
  </si>
  <si>
    <t>13</t>
  </si>
  <si>
    <t>Муниципальная программа "Развитие муниципальной службы в администрации муниципального образования Дубенский район"</t>
  </si>
  <si>
    <t>14</t>
  </si>
  <si>
    <t>15</t>
  </si>
  <si>
    <t>16</t>
  </si>
  <si>
    <t>Муниципальная программа муниципального образования Дубенский район "Управление муниципальными финансами муниципального образования Дубенский район"</t>
  </si>
  <si>
    <t>17</t>
  </si>
  <si>
    <t>18</t>
  </si>
  <si>
    <t>Муниципальная программа "Обеспечение доступным качественным жильем и услугами ЖКХ населения "</t>
  </si>
  <si>
    <t>Муниципальная программа "Развитие культуры на территории муниципального образования Дубенский район"</t>
  </si>
  <si>
    <t>Муниципальная программа "Социальная поддержка и обслуживание населения Дубенского района"</t>
  </si>
  <si>
    <t>Муниципальная программа "Развитие образования на территории муниципального образования Дубенский район"</t>
  </si>
  <si>
    <t>Муниципальная программа "Управление муниципальным имуществом и земельными ресурсами на территории муниципального образования Дубенский район"</t>
  </si>
  <si>
    <t>Муниципальная программа "Информатизация муниципального образования Дубенский район"</t>
  </si>
  <si>
    <t>Муниципальная программа "Защита населения и территории Дубенского района от чрезвычайных ситуаций, пожарной безопасности и безопасности людей на водных объектах"</t>
  </si>
  <si>
    <t>Муниципальная программа "Охрана окружающей среды муниципального образования Дубенский район"</t>
  </si>
  <si>
    <t>Муниципальная программа "Модернизация и развитие автомобильных дорог общего пользования"</t>
  </si>
  <si>
    <t>Муниципальная программа "Развитие субъектов малого и среднего предпринимательства в муниципальном образовании Дубенский район"</t>
  </si>
  <si>
    <t>Муниципальная программа "Развитие архивного дела на территории муниципального образования Дубенский район"</t>
  </si>
  <si>
    <t>Муниципальная программа "Противодействие коррупции в муниципальном образования Дубенский район"</t>
  </si>
  <si>
    <t>19</t>
  </si>
  <si>
    <t>Муниципальная программа  "Энергоэффективность муниципального образования  Дубенский район"</t>
  </si>
  <si>
    <t>Муниципальная программа "Профилактика терроризма и экстремизма, а также минимизация последствий проявлений терроризма и экстремизма на территории муниципального образования Дубенский район"</t>
  </si>
  <si>
    <t>7</t>
  </si>
  <si>
    <t>Муниципальная программа "Повышение безопасности дорожного движения муниципального образования Дубенский район"</t>
  </si>
  <si>
    <t>8</t>
  </si>
  <si>
    <t>00</t>
  </si>
  <si>
    <t>Мероприятие "Реализация  основных мероприятий общеобразовательных программ дошкольного образования"</t>
  </si>
  <si>
    <t xml:space="preserve">Расходы на обеспечение деятельности (оказание услуг) муниципальных учреждений </t>
  </si>
  <si>
    <t>00590</t>
  </si>
  <si>
    <t>Мероприятие "Предоставление мер материальной поддержки участникам образовательных отношений"</t>
  </si>
  <si>
    <t>00000</t>
  </si>
  <si>
    <t>80050</t>
  </si>
  <si>
    <t>Субвенции на реализацию Закона Тульской области "О наделении органов местного самоуправления государственными полномочиями по выплате компенсации платы, взимаемой с родителей (законных представителей) за присмотр и уход за детьми, посещающими образовательные организации (за исключением государственных образовательных организаций, находящихся в ведении Тульской области), реализующие образовательную программу дошкольного образования"</t>
  </si>
  <si>
    <t>Мероприятие "Предоставление мер социальной поддержки участникам образовательных отношений"</t>
  </si>
  <si>
    <t xml:space="preserve">Субвенции на реализацию ЗТО "О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 </t>
  </si>
  <si>
    <t>Мероприятие "Реализация основных общеобразовательных программ общего образования"</t>
  </si>
  <si>
    <t>Мероприятие "Организация отдыха, оздоровления и занятости детей"</t>
  </si>
  <si>
    <t xml:space="preserve">Подпрограмма "Организация духовно-нравственного воспитания детей и молодёжи образовательных учреждений"  </t>
  </si>
  <si>
    <t>Расходы на обеспечение функций муниципальных органов</t>
  </si>
  <si>
    <t xml:space="preserve">Подпрограмма "Обеспечение реализации муниципальной программы" </t>
  </si>
  <si>
    <t xml:space="preserve">Мероприятие "Организация духовно-нравственного воспитания детей и молодёжи" </t>
  </si>
  <si>
    <t>20020</t>
  </si>
  <si>
    <t>00190</t>
  </si>
  <si>
    <t xml:space="preserve">Субвенции на реализацию Федерального закона "Об образовании" </t>
  </si>
  <si>
    <t>240</t>
  </si>
  <si>
    <t>850</t>
  </si>
  <si>
    <t>82510</t>
  </si>
  <si>
    <t>320</t>
  </si>
  <si>
    <t>82530</t>
  </si>
  <si>
    <t>Иные закупки товаров, работ и услуг для обеспечения государственных (муниципальных) нужд</t>
  </si>
  <si>
    <t xml:space="preserve">Субвенции на реализации Закона Тульской области "О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образовательных учреждений" </t>
  </si>
  <si>
    <t xml:space="preserve">Подпрограмма "Развитие дополнительного образования" </t>
  </si>
  <si>
    <t>Субвенции на реализацию ЗТО "О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t>
  </si>
  <si>
    <t xml:space="preserve">Подпрограмма "Организация отдыха, оздоровления и занятости детей"  </t>
  </si>
  <si>
    <t>Субвенции на реализацию Закона Тульской области "О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 муниципальных музеев и их филиалов"</t>
  </si>
  <si>
    <t>Подпрограмма "Сохранение и развитие музеев и их филиалов муниципального образования Дубенский район  автономными учреждениями"</t>
  </si>
  <si>
    <t xml:space="preserve">Субвенции на реализацию Закона Тульской области "О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 муниципальных музеев и их филиалов" </t>
  </si>
  <si>
    <t xml:space="preserve">Подпрограмма "Развитие физической культуры, массового спорта в муниципальном образовании Дубенский район" </t>
  </si>
  <si>
    <t>80210</t>
  </si>
  <si>
    <t>Мероприятие "Обеспечение деятельности муниципальных органов"</t>
  </si>
  <si>
    <t>Мероприятие "Обеспечение деятельности муниципальных учреждений"</t>
  </si>
  <si>
    <t>82910</t>
  </si>
  <si>
    <t>82500</t>
  </si>
  <si>
    <t>Подпрограмма "Развитие учреждений образования отрасли "Культура"</t>
  </si>
  <si>
    <t xml:space="preserve">Подпрограмма "Сохранение и развитие библиотечного дела автономными учреждениями" </t>
  </si>
  <si>
    <t>Подпрограмма "Молодёжь Дубенского района"</t>
  </si>
  <si>
    <t xml:space="preserve">Подпрограмма "Профилактика безнадзорности и правонарушений несовершеннолетних в муниципальном образовании Дубенский район" </t>
  </si>
  <si>
    <t xml:space="preserve">Подпрограмма "Газификация населённых пунктов муниципального образования Дубенский район" </t>
  </si>
  <si>
    <t>80100</t>
  </si>
  <si>
    <t>20270</t>
  </si>
  <si>
    <t>20030</t>
  </si>
  <si>
    <t>20040</t>
  </si>
  <si>
    <t>20050</t>
  </si>
  <si>
    <t>20080</t>
  </si>
  <si>
    <t>120</t>
  </si>
  <si>
    <t>Уплата налогов, сборов и иных платежей</t>
  </si>
  <si>
    <t>20170</t>
  </si>
  <si>
    <t>20180</t>
  </si>
  <si>
    <t>20190</t>
  </si>
  <si>
    <t>20200</t>
  </si>
  <si>
    <t>20210</t>
  </si>
  <si>
    <t>80010</t>
  </si>
  <si>
    <t>80020</t>
  </si>
  <si>
    <t>00110</t>
  </si>
  <si>
    <t>20310</t>
  </si>
  <si>
    <t>20320</t>
  </si>
  <si>
    <t>70020</t>
  </si>
  <si>
    <t>70030</t>
  </si>
  <si>
    <t>70040</t>
  </si>
  <si>
    <t>60010</t>
  </si>
  <si>
    <t>70050</t>
  </si>
  <si>
    <t>20290</t>
  </si>
  <si>
    <t>20300</t>
  </si>
  <si>
    <t>40010</t>
  </si>
  <si>
    <t>20100</t>
  </si>
  <si>
    <t>20120</t>
  </si>
  <si>
    <t>20130</t>
  </si>
  <si>
    <t>20140</t>
  </si>
  <si>
    <t>20150</t>
  </si>
  <si>
    <t>20160</t>
  </si>
  <si>
    <t xml:space="preserve">Подпрограмма "Поддержка и развитие культурно-досуговых учреждений" </t>
  </si>
  <si>
    <t xml:space="preserve">Субсидии бюджетным учреждениям </t>
  </si>
  <si>
    <t xml:space="preserve">Подпрограмма "Развитие общего образования" </t>
  </si>
  <si>
    <t xml:space="preserve">Подпрограмма "Проведение районных праздничных мероприятий для населения" </t>
  </si>
  <si>
    <t>Социальные выплаты гражданам, кроме публичных нормативных социальных выплат</t>
  </si>
  <si>
    <t>Расходы на обеспечение деятельности (оказание услуг) муниципальных учреждений</t>
  </si>
  <si>
    <t>Расходы на выплаты по оплате труда работников государственных (муниципальных) органов</t>
  </si>
  <si>
    <t>Подпрограмма "Обеспечение деятельности муниципальных учреждений"</t>
  </si>
  <si>
    <t>Мероприятие "Оказание транспортных услуг по перевозке учащихся муниципальных образовательных учреждений на пригородных маршрутах"</t>
  </si>
  <si>
    <t xml:space="preserve">Мероприятие "Районные культурно-досуговые мероприятия" </t>
  </si>
  <si>
    <t>Мероприятие "Организация предоставления дополнительного образования детей"</t>
  </si>
  <si>
    <t>Мероприятие "Реализация физкультурных и спортивных мероприятий, обеспечение участия делегаций в межрайонных, зональных, областных и всероссийских спортивных мероприятиях"</t>
  </si>
  <si>
    <t>Подпрограмма "Развитие мер социальной поддержки некоторых категорий граждан"</t>
  </si>
  <si>
    <t xml:space="preserve">Мероприятия "Техническое обслуживание газовых сетей" </t>
  </si>
  <si>
    <t xml:space="preserve">Ежемесячная доплата к трудовой пенсии лицам, замещавшим муниципальные должности в муниципальном образовании Дубенский район </t>
  </si>
  <si>
    <t xml:space="preserve">Единовременная денежная выплата при рождении второго и последующих детей </t>
  </si>
  <si>
    <t xml:space="preserve">Обеспечение жильём отдельных категорий граждан, установленных Федеральным законом от 12.01.1995  № 5-ФЗ "О ветеранах", в соответствии с Указом Президента Российской Федерации от 7.05.2008  № 714 "Об обеспечении жильём ветеранов Великой Отечественной войны 1941-1945 годов" </t>
  </si>
  <si>
    <t xml:space="preserve">Субсидии на организацию работы районного Совета ветеранов </t>
  </si>
  <si>
    <t xml:space="preserve">Подпрограмма "Проведение мероприятий по социальной поддержке населения Дубенского района" </t>
  </si>
  <si>
    <t xml:space="preserve">Мероприятия по социальной поддержке населения Дубенского района </t>
  </si>
  <si>
    <t>Подпрограмма "Снижение рисков и смягчение последствий чрезвычайных ситуаций природного и техногенного характера"</t>
  </si>
  <si>
    <t xml:space="preserve">Подпрограмма "Обеспечение пожарной безопасности" </t>
  </si>
  <si>
    <t xml:space="preserve">Подпрограмма "Обеспечение безопасности людей на водных объектах" </t>
  </si>
  <si>
    <t xml:space="preserve">Подпрограмма "Экология и природные ресурсы Дубенского района" </t>
  </si>
  <si>
    <t xml:space="preserve">Подпрограмма "Капитальный ремонт и ремонт автомобильных дорог общего пользования" </t>
  </si>
  <si>
    <t xml:space="preserve">Подпрограмма "Имущественные отношения" </t>
  </si>
  <si>
    <t xml:space="preserve">Расходы на выплаты по оплате труда работников муниципальных органов </t>
  </si>
  <si>
    <t>Поощрение выпускников общеобразовательных учреждений, окончивших школу с медалью</t>
  </si>
  <si>
    <t>Мероприятие "Обеспечение реализации прав отдельных категорий граждан муниципального образования Дубенский район на меры социальной поддержки"</t>
  </si>
  <si>
    <t>Мероприятие "Поддержка некоммерческих организаций"</t>
  </si>
  <si>
    <t>Мероприятие "Обеспечение деятельности учреждений"</t>
  </si>
  <si>
    <t xml:space="preserve">Мероприятия "Снижение рисков и смягчение последствий чрезвычайных ситуаций природного и техногенного характера" </t>
  </si>
  <si>
    <t>Мероприятия "Противопожарные мероприятия"</t>
  </si>
  <si>
    <t xml:space="preserve">Мероприятия "Обеспечение безопасности людей на водных объектах" </t>
  </si>
  <si>
    <t xml:space="preserve">Мероприятия "Экология и природные ресурсы Дубенского района" </t>
  </si>
  <si>
    <t>Подпрограмма "Финансовая и информационная поддержка малого и среднего предпринимательства"</t>
  </si>
  <si>
    <t>Мероприятие "Определение размера арендной платы при предоставлении муниципального имущества в аренду "</t>
  </si>
  <si>
    <t xml:space="preserve">Мероприятие "Проведение технической инвентаризации объектов недвижимости" </t>
  </si>
  <si>
    <t>Мероприятия "Развитие архивного дела "</t>
  </si>
  <si>
    <t>Подпрограмма "Развитие архивного дела</t>
  </si>
  <si>
    <t>Подпрограмм "Противодействие коррупции"</t>
  </si>
  <si>
    <t>Подпрограмма "Развитие муниципальной службы"</t>
  </si>
  <si>
    <t>Мероприятий "Развитие муниципальной службы"</t>
  </si>
  <si>
    <t>Муниципальная программа "Развитие территориального общественного самоуправления в муниципальном образовании Дубенский район"</t>
  </si>
  <si>
    <t>Подпрограмма "Развитие механизмов регулирование межбюджетных отношений муниципального образования Дубенский район"</t>
  </si>
  <si>
    <t>Мероприятие "Выравнивание бюджетной обеспеченности"</t>
  </si>
  <si>
    <t>Дотация на выравнивание бюджетной обеспеченности поселений</t>
  </si>
  <si>
    <t>Мероприятия "Обеспечение сбалансированности бюджетов поселений"</t>
  </si>
  <si>
    <t xml:space="preserve">Основные мероприятия "Обеспечение реализации муниципальной программы" </t>
  </si>
  <si>
    <t>Расходы на выплаты по персоналу государственных (муниципальных) органов</t>
  </si>
  <si>
    <t>Подпрограмма" Обеспечение деятельности муниципальных казенных учреждений"</t>
  </si>
  <si>
    <t>Мероприятие "Обеспечение деятельности учреждения"</t>
  </si>
  <si>
    <t>Подпрограмма "Профилактика терроризма и экстремизма"</t>
  </si>
  <si>
    <t xml:space="preserve">Подпрограмма "Установка приборов учета"  </t>
  </si>
  <si>
    <t xml:space="preserve">Мероприятия "Установка приборов учёта в квартирах, находящихся в муниципальной собственности, муниципального образования Дубенский район"  </t>
  </si>
  <si>
    <t>51340</t>
  </si>
  <si>
    <t xml:space="preserve">Подпрограмма "Обеспечение деятельности муниципальных органов" </t>
  </si>
  <si>
    <t>Мероприятия, направленные на противодействие коррупции</t>
  </si>
  <si>
    <t>Мероприятия "Профилактика терроризма и экстремизма, а также минимизация последствий проявлений терроризма и экстремизма на территории муниципального образования Дубенский район"</t>
  </si>
  <si>
    <t>Подпрограмма  "Повышение безопасности дорожного движения в муниципальном образовании Дубенский район"</t>
  </si>
  <si>
    <t>Подпрограмма "Развитие районной структуры малого и среднего предпринимательства"</t>
  </si>
  <si>
    <t>Мероприятие "Развитие районной структуры малого и среднего предпринимательства"</t>
  </si>
  <si>
    <t>Мероприятие "Организация предоставления дополнительного образования в отрасли "Культура"</t>
  </si>
  <si>
    <t>80120</t>
  </si>
  <si>
    <t xml:space="preserve">Основное мероприятие "Обеспечение реализации муниципальной программы" </t>
  </si>
  <si>
    <t>Подпрограмма "Развитие территориального общественного самоуправления"</t>
  </si>
  <si>
    <t>Дотации на поддержку мер по обеспечению сбалансированности бюджетов поселений</t>
  </si>
  <si>
    <t>Мероприятие "Предоставление мер социальной поддержки работникам муниципальных библиотек"</t>
  </si>
  <si>
    <t>Мероприятие "Предоставление мер социальной поддержки работникам муниципальных  музеев и их филиалов"</t>
  </si>
  <si>
    <t xml:space="preserve">Мероприятие "Капитальный ремонт и ремонт автомобильных дорог общего пользования" </t>
  </si>
  <si>
    <t>Мероприятие "Молодёжь Дубенского района"</t>
  </si>
  <si>
    <t>Мероприятие "Профилактика безнадзорности и правонарушений несовершеннолетних "</t>
  </si>
  <si>
    <t xml:space="preserve">Мероприятие "Комплексные меры противодействия злоупотреблению наркотиками и их незаконному обороту" </t>
  </si>
  <si>
    <t>20060</t>
  </si>
  <si>
    <t>Мероприятие "Расходы в сфере информационно-коммуникационных технологий"</t>
  </si>
  <si>
    <t>Прочие межбюджетные трансферты на организацию временного трудоустройства детей</t>
  </si>
  <si>
    <t xml:space="preserve">Подпрограмма "Развитие дошкольного образования" </t>
  </si>
  <si>
    <t>Мероприятие "Проведение мероприятий по земельному контролю"</t>
  </si>
  <si>
    <t>20450</t>
  </si>
  <si>
    <t>Муниципальная программа "Комплексное развитие систем коммунальной инфраструктуры муниципального образования Дубенский район"</t>
  </si>
  <si>
    <t>21</t>
  </si>
  <si>
    <t>70060</t>
  </si>
  <si>
    <t>20510</t>
  </si>
  <si>
    <t>Мероприятие "Оформление документов по приватизации муниципального жилого фонда"</t>
  </si>
  <si>
    <t>20470</t>
  </si>
  <si>
    <t>20480</t>
  </si>
  <si>
    <t>Иные закупки товаров, работ и услуг для государственных (муниципальных) нужд</t>
  </si>
  <si>
    <t>Муниципальная программа "Развитие физической культуры, спорта и повышение эффективности реализации молодёжной политики на территории муниципального образования Дубенский район"</t>
  </si>
  <si>
    <t>Муниципальная программа "Комплексные меры профилактики преступлений и иных правонарушений в муниципальном образовании Дубенский район"</t>
  </si>
  <si>
    <t>24</t>
  </si>
  <si>
    <t>Подпрограмма "Профилактика правонарушений на улице, в общественных местах, предупреждение терроризма и экстремизма"</t>
  </si>
  <si>
    <t>20560</t>
  </si>
  <si>
    <t>2017 год</t>
  </si>
  <si>
    <t>25</t>
  </si>
  <si>
    <t>20570</t>
  </si>
  <si>
    <t>Субсидии</t>
  </si>
  <si>
    <t>Подпрограмма "Приобретение и устройство детских игровых и спортивных площадок"</t>
  </si>
  <si>
    <t>Мероприятие "Приобретение детских игровых площадок"</t>
  </si>
  <si>
    <t>Подпрограмма "Предоставление субсидии юридическим лицам"</t>
  </si>
  <si>
    <t>Мероприятие "Субсидии МУП"</t>
  </si>
  <si>
    <t>20441</t>
  </si>
  <si>
    <t>600</t>
  </si>
  <si>
    <t>51350</t>
  </si>
  <si>
    <t>Мероприятие "Выполнение кадастровых работ"</t>
  </si>
  <si>
    <t>Муниципальная программа "Благоустройство территорий в муниципальном образовании Дубенский район"</t>
  </si>
  <si>
    <t xml:space="preserve">Мероприятия "Обеспечение благоприятного качества окружающей среды на территории Дубенского района" </t>
  </si>
  <si>
    <t>Мероприятия "Освещение вопросов безопасности дорожного движения, замена и установка знаков дорожного движения, искусственных неровностей, нанесение дорожной разметки"</t>
  </si>
  <si>
    <t>20321</t>
  </si>
  <si>
    <t xml:space="preserve">Подпрограмма "Комплексные меры противодействия злоупотреблению наркотиками и их незаконному обороту в муниципальном образовании Дубенский район" </t>
  </si>
  <si>
    <t>Подпрограмма "Земельные отношения"</t>
  </si>
  <si>
    <t>Мероприятия "Развитие территориального общественного самоуправления"</t>
  </si>
  <si>
    <t>Мероприятие "Сохранение и развитие традиционной народной культуры, промыслов и ремесел"</t>
  </si>
  <si>
    <t>Обеспечение жильём отдельных категорий граждан, установленных Федеральными законами от 12.01.1995  № 5-ФЗ "О ветеранах" и от 24 ноября 1995 года № 181-ФЗ "О социальной защите инвалидов в Российской Федерации"</t>
  </si>
  <si>
    <t>собств</t>
  </si>
  <si>
    <t>обл</t>
  </si>
  <si>
    <t>фед</t>
  </si>
  <si>
    <t>S0200</t>
  </si>
  <si>
    <t>9</t>
  </si>
  <si>
    <t>Социальное обеспечение и иные выплаты населению</t>
  </si>
  <si>
    <t>300</t>
  </si>
  <si>
    <t>800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</si>
  <si>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</si>
  <si>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</si>
  <si>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Предоставление субсидий бюджетным, автономным учреждениям и иным некоммерческим организациям</t>
  </si>
  <si>
    <t>Межбюджетные трансферты</t>
  </si>
  <si>
    <t>500</t>
  </si>
  <si>
    <t xml:space="preserve">Мероприятие "Определение рыночной стоимости земельных участков" </t>
  </si>
  <si>
    <t>Е.В. Антонова</t>
  </si>
  <si>
    <t>Итого по программам</t>
  </si>
  <si>
    <t>тыс.руб.</t>
  </si>
  <si>
    <t>Мероприятие "Компенсация стоимости питания родителям, имеющим трех и более детей"</t>
  </si>
  <si>
    <t>Расходы на проведение оздоровительной кампании детей за счет средств местного бюджета</t>
  </si>
  <si>
    <t>Субсидии на оплату труда работников муниципальных учреждений культурно-досугового типа</t>
  </si>
  <si>
    <t>70051</t>
  </si>
  <si>
    <t>Мероприятие "Деятельность добровольных народных формирований правоохранительной направленности"</t>
  </si>
  <si>
    <t>Обеспечение функционирования администрации муниципального образования Дубенский район</t>
  </si>
  <si>
    <t>Глава администрации муниципального образования Дубенский район</t>
  </si>
  <si>
    <t>Расходы на выплаты по оплате труда работников государственных органов</t>
  </si>
  <si>
    <t>Расходы на выплаты персоналу государственных (муниципальных) органов</t>
  </si>
  <si>
    <t>Аппарат администрации муниципального образования Дубенский район</t>
  </si>
  <si>
    <t>Расходы на выплаты персоналу государственных муниципальных органов</t>
  </si>
  <si>
    <t>Расходы на обеспечение функций государственных органов</t>
  </si>
  <si>
    <t>73</t>
  </si>
  <si>
    <t>Составление и дополнение списков кандидатов в присяжные заседатели федеральных судов общей юрисдикции в Российской Федерации</t>
  </si>
  <si>
    <t>99</t>
  </si>
  <si>
    <t>40000</t>
  </si>
  <si>
    <t>Обеспечение деятельности контрольно-счетной комиссии муниципального образования Дубенский район</t>
  </si>
  <si>
    <t xml:space="preserve">Расходы на выплаты по оплате труда работников государственных органов </t>
  </si>
  <si>
    <t>74</t>
  </si>
  <si>
    <t>Непрограммные расходы</t>
  </si>
  <si>
    <t>Иные непрограммные мероприятия</t>
  </si>
  <si>
    <t>Закон Тульской области "О комиссиях по делам несовершеннолетних и защите их прав в Тульской области и о наделении органов местного самоуправления отдельными государственными полномочиями по образованию и организации деятельности  комиссий по  делам несовершеннолетних и защите их прав"</t>
  </si>
  <si>
    <t>Расходы на выплаты  персоналу государственных (муниципальных) органов</t>
  </si>
  <si>
    <t xml:space="preserve">Закон Тульской области "Об административных комиссиях  в Тульской области и наделении  органов местного самоуправления отдельными государственными полномочиями по образованию и организации деятельности  административных комиссий  и рассмотрении дел об административных правонарушениях" </t>
  </si>
  <si>
    <t xml:space="preserve">Субвенции на реализацию ЗТО "О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 входящих в муниципальный район, необходимой для ведения регистра муниципальных нормативных правовых актов Тульской области" </t>
  </si>
  <si>
    <t xml:space="preserve">Закон Тульской области "О регулировании отдельных отношений в области обеспечения граждан бесплатной юридической помощью и о наделении органов местного самоуправления государственным полномочием по оказанию бесплатной юридической помощи в виде правового консультирования в устной и письменной форме некоторых категорий граждан" </t>
  </si>
  <si>
    <t>82290</t>
  </si>
  <si>
    <t>82280</t>
  </si>
  <si>
    <t>82450</t>
  </si>
  <si>
    <t>82660</t>
  </si>
  <si>
    <t>Осуществление первичного воинского учёта на территориях, где отсутствуют военные комиссариаты по иным непрограммным мероприятиям в рамках непрограммных расходов</t>
  </si>
  <si>
    <t>Субвенции</t>
  </si>
  <si>
    <t>51180</t>
  </si>
  <si>
    <t>530</t>
  </si>
  <si>
    <t xml:space="preserve">Субвенции на реализацию ЗТО "О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 </t>
  </si>
  <si>
    <t>59300</t>
  </si>
  <si>
    <t xml:space="preserve">Субвенции на реализацию Закона Тульской области "О наделении органов местного самоуправления в Тульской области государственными полномочиями по организации проведения на территории Тульской области мероприятий по предупреждению и ликвидации болезней животных, их лечению, защите населения от болезней, общих для человека и животных" </t>
  </si>
  <si>
    <t>82730</t>
  </si>
  <si>
    <t>Расходы на внесение взносов на капитальный ремонт общего имущества многоквартирного дома по помещениям, находящимся в муниципальной собственности муниципального образования</t>
  </si>
  <si>
    <t>20280</t>
  </si>
  <si>
    <t xml:space="preserve">Мероприятие "Управление резервным фондом администрации муниципального образования Дубенский район" </t>
  </si>
  <si>
    <t>20220</t>
  </si>
  <si>
    <t>Мероприятие "Финансовое обеспечение реализации мероприятий по сопровождению программных продуктов, обеспечивающих составление и исполнение консолидированного бюджета Тульской области"</t>
  </si>
  <si>
    <t>Подпрограмма "Финансовое обеспечение реализации мероприятий по сопровождению программных продуктов, обеспечивающих составление и исполнение консолидированного бюджета Тульской области"</t>
  </si>
  <si>
    <t>80450</t>
  </si>
  <si>
    <t>2019 год</t>
  </si>
  <si>
    <t>2020 год</t>
  </si>
  <si>
    <t xml:space="preserve">Перечень и объём бюджетных ассигнований бюджета муниципального образования на финансовое обеспечение реализации муниципальных программ муниципального образования Дубенский район по разделам, подразделам, целевым статьям, группам видов расходов классификации бюджета муниципального образования Дубенский район на плановый период 2019 и 2020 годов </t>
  </si>
  <si>
    <t>Приложение 10                                                            к решению Собрания представителей МО Дубенский район "О бюджете муниципального образования Дубенский район на 2018 год и на плановый период 2019 и 2020 годов"                                                                   от __________________2017г. №_________</t>
  </si>
  <si>
    <t xml:space="preserve">Мероприятия "Реализация социально ориентированного проекта" </t>
  </si>
  <si>
    <t>Начальник финансового управления-начальник отдела планирования бюджета и межбюджетных трансфертов финансового управления администрации МО Дубенский район</t>
  </si>
</sst>
</file>

<file path=xl/styles.xml><?xml version="1.0" encoding="utf-8"?>
<styleSheet xmlns="http://schemas.openxmlformats.org/spreadsheetml/2006/main">
  <numFmts count="1">
    <numFmt numFmtId="164" formatCode="#,##0.0"/>
  </numFmts>
  <fonts count="9">
    <font>
      <sz val="11"/>
      <color theme="1"/>
      <name val="Calibri"/>
      <family val="2"/>
      <charset val="204"/>
      <scheme val="minor"/>
    </font>
    <font>
      <b/>
      <sz val="12"/>
      <name val="Arial"/>
      <family val="2"/>
      <charset val="204"/>
    </font>
    <font>
      <sz val="12"/>
      <name val="Arial"/>
      <family val="2"/>
      <charset val="204"/>
    </font>
    <font>
      <i/>
      <sz val="12"/>
      <name val="Arial"/>
      <family val="2"/>
      <charset val="204"/>
    </font>
    <font>
      <sz val="10"/>
      <name val="Arial"/>
      <family val="3"/>
      <charset val="204"/>
    </font>
    <font>
      <sz val="10"/>
      <name val="Arial"/>
      <family val="2"/>
      <charset val="204"/>
    </font>
    <font>
      <sz val="12"/>
      <color theme="1"/>
      <name val="Arial"/>
      <family val="2"/>
      <charset val="204"/>
    </font>
    <font>
      <sz val="11"/>
      <color theme="1"/>
      <name val="Arial"/>
      <family val="2"/>
      <charset val="204"/>
    </font>
    <font>
      <sz val="9"/>
      <color theme="1"/>
      <name val="Arial"/>
      <family val="2"/>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3">
    <xf numFmtId="0" fontId="0" fillId="0" borderId="0"/>
    <xf numFmtId="0" fontId="4" fillId="0" borderId="0"/>
    <xf numFmtId="0" fontId="5" fillId="0" borderId="0"/>
  </cellStyleXfs>
  <cellXfs count="51">
    <xf numFmtId="0" fontId="0" fillId="0" borderId="0" xfId="0"/>
    <xf numFmtId="1" fontId="1" fillId="2" borderId="1" xfId="0" applyNumberFormat="1" applyFont="1" applyFill="1" applyBorder="1" applyAlignment="1">
      <alignment horizontal="left" vertical="center" wrapText="1"/>
    </xf>
    <xf numFmtId="49" fontId="1" fillId="2" borderId="1" xfId="0" applyNumberFormat="1" applyFont="1" applyFill="1" applyBorder="1" applyAlignment="1">
      <alignment horizontal="right" vertical="center" wrapText="1"/>
    </xf>
    <xf numFmtId="164" fontId="1" fillId="2" borderId="1" xfId="0" applyNumberFormat="1" applyFont="1" applyFill="1" applyBorder="1" applyAlignment="1">
      <alignment horizontal="right" vertical="center" wrapText="1"/>
    </xf>
    <xf numFmtId="1" fontId="2" fillId="2" borderId="1" xfId="0" applyNumberFormat="1" applyFont="1" applyFill="1" applyBorder="1" applyAlignment="1">
      <alignment horizontal="left" vertical="center" wrapText="1"/>
    </xf>
    <xf numFmtId="49" fontId="2" fillId="2" borderId="1" xfId="0" applyNumberFormat="1" applyFont="1" applyFill="1" applyBorder="1" applyAlignment="1">
      <alignment horizontal="right" vertical="center" wrapText="1"/>
    </xf>
    <xf numFmtId="164" fontId="2" fillId="2" borderId="1" xfId="0" applyNumberFormat="1" applyFont="1" applyFill="1" applyBorder="1" applyAlignment="1">
      <alignment horizontal="right" vertical="center" wrapText="1"/>
    </xf>
    <xf numFmtId="0" fontId="2" fillId="2" borderId="0" xfId="0" applyFont="1" applyFill="1" applyAlignment="1">
      <alignment vertical="center" wrapText="1"/>
    </xf>
    <xf numFmtId="0" fontId="3" fillId="2" borderId="0" xfId="0" applyFont="1" applyFill="1" applyAlignment="1">
      <alignment vertical="center" wrapText="1"/>
    </xf>
    <xf numFmtId="1" fontId="1" fillId="2" borderId="1" xfId="0" applyNumberFormat="1" applyFont="1" applyFill="1" applyBorder="1" applyAlignment="1">
      <alignment vertical="center" wrapText="1"/>
    </xf>
    <xf numFmtId="1" fontId="2" fillId="2" borderId="1" xfId="0" applyNumberFormat="1" applyFont="1" applyFill="1" applyBorder="1" applyAlignment="1">
      <alignment vertical="center" wrapText="1"/>
    </xf>
    <xf numFmtId="1" fontId="1" fillId="2" borderId="0" xfId="0" applyNumberFormat="1" applyFont="1" applyFill="1" applyBorder="1" applyAlignment="1">
      <alignment horizontal="left" vertical="center" wrapText="1"/>
    </xf>
    <xf numFmtId="49" fontId="1" fillId="2" borderId="0" xfId="0" applyNumberFormat="1" applyFont="1" applyFill="1" applyBorder="1" applyAlignment="1">
      <alignment horizontal="right" vertical="center" wrapText="1"/>
    </xf>
    <xf numFmtId="0" fontId="2" fillId="2" borderId="0" xfId="0" applyFont="1" applyFill="1" applyAlignment="1">
      <alignment horizontal="right" vertical="center" wrapText="1"/>
    </xf>
    <xf numFmtId="0" fontId="2" fillId="2" borderId="0" xfId="0" applyFont="1" applyFill="1" applyBorder="1" applyAlignment="1">
      <alignment vertical="center" wrapText="1"/>
    </xf>
    <xf numFmtId="0" fontId="2" fillId="2" borderId="0" xfId="0" applyFont="1" applyFill="1" applyBorder="1" applyAlignment="1">
      <alignment horizontal="right" vertical="center" wrapText="1"/>
    </xf>
    <xf numFmtId="0" fontId="1" fillId="2" borderId="0" xfId="0" applyFont="1" applyFill="1" applyAlignment="1">
      <alignment vertical="center" wrapText="1"/>
    </xf>
    <xf numFmtId="0" fontId="1" fillId="2" borderId="0" xfId="0" applyFont="1" applyFill="1" applyBorder="1" applyAlignment="1">
      <alignment horizontal="right" vertical="center" wrapText="1"/>
    </xf>
    <xf numFmtId="0" fontId="1" fillId="2" borderId="0" xfId="0" applyFont="1" applyFill="1" applyBorder="1" applyAlignment="1">
      <alignment vertical="center" wrapText="1"/>
    </xf>
    <xf numFmtId="164" fontId="1" fillId="2" borderId="0" xfId="0" applyNumberFormat="1" applyFont="1" applyFill="1" applyBorder="1" applyAlignment="1">
      <alignment vertical="center" wrapText="1"/>
    </xf>
    <xf numFmtId="164" fontId="2" fillId="2" borderId="0" xfId="0" applyNumberFormat="1" applyFont="1" applyFill="1" applyAlignment="1">
      <alignment horizontal="right" vertical="center" wrapText="1"/>
    </xf>
    <xf numFmtId="0" fontId="2" fillId="2" borderId="1" xfId="0" applyFont="1" applyFill="1" applyBorder="1" applyAlignment="1">
      <alignment vertical="center" wrapText="1"/>
    </xf>
    <xf numFmtId="1" fontId="2" fillId="2" borderId="1" xfId="1" applyNumberFormat="1" applyFont="1" applyFill="1" applyBorder="1" applyAlignment="1">
      <alignment horizontal="left" vertical="center" wrapText="1"/>
    </xf>
    <xf numFmtId="1" fontId="6" fillId="2" borderId="1" xfId="0" applyNumberFormat="1" applyFont="1" applyFill="1" applyBorder="1" applyAlignment="1">
      <alignment horizontal="left" vertical="center" wrapText="1"/>
    </xf>
    <xf numFmtId="49" fontId="6" fillId="2" borderId="1" xfId="0" applyNumberFormat="1" applyFont="1" applyFill="1" applyBorder="1" applyAlignment="1">
      <alignment horizontal="right" vertical="center" wrapText="1"/>
    </xf>
    <xf numFmtId="0" fontId="6" fillId="0" borderId="1" xfId="0" applyFont="1" applyBorder="1" applyAlignment="1">
      <alignment vertical="center" wrapText="1"/>
    </xf>
    <xf numFmtId="49" fontId="2" fillId="2" borderId="0" xfId="0" applyNumberFormat="1" applyFont="1" applyFill="1" applyBorder="1" applyAlignment="1">
      <alignment horizontal="right" vertical="center" wrapText="1"/>
    </xf>
    <xf numFmtId="164" fontId="2" fillId="2" borderId="0" xfId="0" applyNumberFormat="1" applyFont="1" applyFill="1" applyBorder="1" applyAlignment="1">
      <alignment horizontal="right" vertical="center" wrapText="1"/>
    </xf>
    <xf numFmtId="164" fontId="1" fillId="2" borderId="0" xfId="0" applyNumberFormat="1" applyFont="1" applyFill="1" applyBorder="1" applyAlignment="1">
      <alignment horizontal="right" vertical="center" wrapText="1"/>
    </xf>
    <xf numFmtId="49" fontId="1" fillId="2" borderId="0" xfId="0" applyNumberFormat="1" applyFont="1" applyFill="1" applyBorder="1" applyAlignment="1">
      <alignment horizontal="center" vertical="center" wrapText="1"/>
    </xf>
    <xf numFmtId="0" fontId="1" fillId="2" borderId="0" xfId="0" applyFont="1" applyFill="1" applyBorder="1" applyAlignment="1">
      <alignment horizontal="center" vertical="center" wrapText="1"/>
    </xf>
    <xf numFmtId="0" fontId="6" fillId="2" borderId="0" xfId="0" applyFont="1" applyFill="1"/>
    <xf numFmtId="0" fontId="7" fillId="2" borderId="0" xfId="0" applyFont="1" applyFill="1"/>
    <xf numFmtId="0" fontId="8" fillId="2" borderId="0" xfId="0" applyFont="1" applyFill="1" applyAlignment="1">
      <alignment horizontal="right" wrapText="1"/>
    </xf>
    <xf numFmtId="0" fontId="2" fillId="2" borderId="1" xfId="0" applyFont="1" applyFill="1" applyBorder="1"/>
    <xf numFmtId="0" fontId="2" fillId="2" borderId="2" xfId="0" applyFont="1" applyFill="1" applyBorder="1" applyAlignment="1">
      <alignment horizontal="right"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right" vertical="center" wrapText="1"/>
    </xf>
    <xf numFmtId="0" fontId="1" fillId="2" borderId="1" xfId="0" applyFont="1" applyFill="1" applyBorder="1" applyAlignment="1">
      <alignment horizontal="right" vertical="center" textRotation="90" wrapText="1"/>
    </xf>
    <xf numFmtId="49" fontId="2" fillId="2" borderId="0" xfId="0" applyNumberFormat="1" applyFont="1" applyFill="1" applyBorder="1" applyAlignment="1">
      <alignment horizontal="right" vertical="center" wrapText="1"/>
    </xf>
    <xf numFmtId="0" fontId="2" fillId="2" borderId="0" xfId="0" applyFont="1" applyFill="1" applyBorder="1" applyAlignment="1">
      <alignment horizontal="right" vertical="center" wrapText="1"/>
    </xf>
    <xf numFmtId="164" fontId="2" fillId="2" borderId="0" xfId="0" applyNumberFormat="1" applyFont="1" applyFill="1" applyBorder="1" applyAlignment="1">
      <alignment horizontal="right" vertical="center" wrapText="1"/>
    </xf>
    <xf numFmtId="49" fontId="1" fillId="2" borderId="0" xfId="0" applyNumberFormat="1" applyFont="1" applyFill="1" applyBorder="1" applyAlignment="1">
      <alignment horizontal="center" vertical="center" wrapText="1"/>
    </xf>
    <xf numFmtId="1" fontId="1" fillId="2" borderId="3" xfId="0" applyNumberFormat="1" applyFont="1" applyFill="1" applyBorder="1" applyAlignment="1">
      <alignment horizontal="left" wrapText="1"/>
    </xf>
    <xf numFmtId="1" fontId="1" fillId="2" borderId="0" xfId="0" applyNumberFormat="1" applyFont="1" applyFill="1" applyBorder="1" applyAlignment="1">
      <alignment horizontal="left" wrapText="1"/>
    </xf>
    <xf numFmtId="164" fontId="1" fillId="2" borderId="0" xfId="0" applyNumberFormat="1" applyFont="1" applyFill="1" applyBorder="1" applyAlignment="1">
      <alignment horizontal="right" vertical="center" wrapText="1"/>
    </xf>
    <xf numFmtId="0" fontId="6" fillId="2" borderId="0" xfId="0" applyFont="1" applyFill="1" applyAlignment="1">
      <alignment horizontal="center" wrapText="1"/>
    </xf>
    <xf numFmtId="0" fontId="7" fillId="2" borderId="0" xfId="0" applyFont="1" applyFill="1" applyAlignment="1">
      <alignment horizontal="right" wrapText="1"/>
    </xf>
    <xf numFmtId="0" fontId="2" fillId="2" borderId="0" xfId="0" applyFont="1" applyFill="1" applyAlignment="1">
      <alignment horizontal="right" vertical="center" wrapText="1"/>
    </xf>
    <xf numFmtId="164" fontId="2" fillId="2" borderId="0" xfId="0" applyNumberFormat="1" applyFont="1" applyFill="1" applyBorder="1" applyAlignment="1">
      <alignment horizontal="center" vertical="center" wrapText="1"/>
    </xf>
    <xf numFmtId="0" fontId="2" fillId="2" borderId="0" xfId="0" applyFont="1" applyFill="1" applyBorder="1" applyAlignment="1">
      <alignment horizontal="center" vertical="center" wrapText="1"/>
    </xf>
  </cellXfs>
  <cellStyles count="3">
    <cellStyle name="Обычный" xfId="0" builtinId="0"/>
    <cellStyle name="Обычный 2" xfId="2"/>
    <cellStyle name="Обычный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Z361"/>
  <sheetViews>
    <sheetView tabSelected="1" view="pageBreakPreview" topLeftCell="A259" zoomScale="77" zoomScaleNormal="93" zoomScaleSheetLayoutView="77" workbookViewId="0">
      <selection activeCell="N148" sqref="N148"/>
    </sheetView>
  </sheetViews>
  <sheetFormatPr defaultColWidth="9.140625" defaultRowHeight="15"/>
  <cols>
    <col min="1" max="1" width="42.28515625" style="7" customWidth="1"/>
    <col min="2" max="2" width="4.28515625" style="13" customWidth="1"/>
    <col min="3" max="3" width="3.140625" style="13" customWidth="1"/>
    <col min="4" max="4" width="4.7109375" style="13" customWidth="1"/>
    <col min="5" max="5" width="8.7109375" style="13" customWidth="1"/>
    <col min="6" max="6" width="5.42578125" style="13" customWidth="1"/>
    <col min="7" max="7" width="6.28515625" style="13" customWidth="1"/>
    <col min="8" max="8" width="6" style="13" customWidth="1"/>
    <col min="9" max="9" width="0.42578125" style="13" hidden="1" customWidth="1"/>
    <col min="10" max="12" width="13.85546875" style="13" hidden="1" customWidth="1"/>
    <col min="13" max="13" width="13.85546875" style="13" customWidth="1"/>
    <col min="14" max="14" width="14" style="13" customWidth="1"/>
    <col min="15" max="16384" width="9.140625" style="7"/>
  </cols>
  <sheetData>
    <row r="2" spans="1:14" s="32" customFormat="1" ht="95.25" customHeight="1">
      <c r="A2" s="31"/>
      <c r="E2" s="33"/>
      <c r="F2" s="47" t="s">
        <v>308</v>
      </c>
      <c r="G2" s="47"/>
      <c r="H2" s="47"/>
      <c r="I2" s="47"/>
      <c r="J2" s="47"/>
      <c r="K2" s="47"/>
      <c r="L2" s="47"/>
      <c r="M2" s="47"/>
      <c r="N2" s="47"/>
    </row>
    <row r="3" spans="1:14" s="32" customFormat="1" ht="78" customHeight="1">
      <c r="A3" s="46" t="s">
        <v>307</v>
      </c>
      <c r="B3" s="46"/>
      <c r="C3" s="46"/>
      <c r="D3" s="46"/>
      <c r="E3" s="46"/>
      <c r="F3" s="46"/>
      <c r="G3" s="46"/>
      <c r="H3" s="46"/>
      <c r="I3" s="46"/>
      <c r="J3" s="46"/>
      <c r="K3" s="46"/>
      <c r="L3" s="46"/>
      <c r="M3" s="46"/>
      <c r="N3" s="46"/>
    </row>
    <row r="4" spans="1:14">
      <c r="A4" s="35"/>
      <c r="B4" s="35"/>
      <c r="C4" s="35"/>
      <c r="D4" s="35"/>
      <c r="E4" s="35"/>
      <c r="F4" s="35"/>
      <c r="G4" s="35"/>
      <c r="H4" s="35"/>
      <c r="I4" s="35"/>
      <c r="J4" s="35"/>
      <c r="K4" s="35"/>
      <c r="L4" s="35"/>
      <c r="M4" s="35"/>
      <c r="N4" s="13" t="s">
        <v>259</v>
      </c>
    </row>
    <row r="5" spans="1:14">
      <c r="A5" s="36" t="s">
        <v>12</v>
      </c>
      <c r="B5" s="37" t="s">
        <v>13</v>
      </c>
      <c r="C5" s="37"/>
      <c r="D5" s="37"/>
      <c r="E5" s="37"/>
      <c r="F5" s="38" t="s">
        <v>14</v>
      </c>
      <c r="G5" s="38" t="s">
        <v>15</v>
      </c>
      <c r="H5" s="38" t="s">
        <v>16</v>
      </c>
      <c r="I5" s="37" t="s">
        <v>222</v>
      </c>
      <c r="J5" s="37" t="s">
        <v>243</v>
      </c>
      <c r="K5" s="37" t="s">
        <v>244</v>
      </c>
      <c r="L5" s="37" t="s">
        <v>245</v>
      </c>
      <c r="M5" s="37" t="s">
        <v>305</v>
      </c>
      <c r="N5" s="37" t="s">
        <v>306</v>
      </c>
    </row>
    <row r="6" spans="1:14">
      <c r="A6" s="36"/>
      <c r="B6" s="37"/>
      <c r="C6" s="37"/>
      <c r="D6" s="37"/>
      <c r="E6" s="37"/>
      <c r="F6" s="38"/>
      <c r="G6" s="38"/>
      <c r="H6" s="38"/>
      <c r="I6" s="37"/>
      <c r="J6" s="37"/>
      <c r="K6" s="37"/>
      <c r="L6" s="37"/>
      <c r="M6" s="37"/>
      <c r="N6" s="37"/>
    </row>
    <row r="7" spans="1:14" ht="63">
      <c r="A7" s="1" t="s">
        <v>40</v>
      </c>
      <c r="B7" s="2" t="s">
        <v>1</v>
      </c>
      <c r="C7" s="2" t="s">
        <v>2</v>
      </c>
      <c r="D7" s="2" t="s">
        <v>55</v>
      </c>
      <c r="E7" s="2" t="s">
        <v>60</v>
      </c>
      <c r="F7" s="2"/>
      <c r="G7" s="2"/>
      <c r="H7" s="2"/>
      <c r="I7" s="3" t="e">
        <f>I8+I24+I46+I58+I64+I67+I74+#REF!</f>
        <v>#REF!</v>
      </c>
      <c r="J7" s="3" t="e">
        <f>J8+J24+J46+J58+J64+J67+J74+#REF!</f>
        <v>#REF!</v>
      </c>
      <c r="K7" s="3" t="e">
        <f>K8+K24+K46+K58+K64+K67+K74+#REF!</f>
        <v>#REF!</v>
      </c>
      <c r="L7" s="3" t="e">
        <f>L8+L24+L46+L58+L64+L67+L74+#REF!</f>
        <v>#REF!</v>
      </c>
      <c r="M7" s="3">
        <f>M8+M24+M46+M58+M67+M64+M74</f>
        <v>216510</v>
      </c>
      <c r="N7" s="3">
        <f>N8+N24+N46+N58+N67+N64+N74</f>
        <v>223512.90000000002</v>
      </c>
    </row>
    <row r="8" spans="1:14" ht="30">
      <c r="A8" s="4" t="s">
        <v>206</v>
      </c>
      <c r="B8" s="5" t="s">
        <v>1</v>
      </c>
      <c r="C8" s="5" t="s">
        <v>3</v>
      </c>
      <c r="D8" s="5" t="s">
        <v>55</v>
      </c>
      <c r="E8" s="5" t="s">
        <v>60</v>
      </c>
      <c r="F8" s="5"/>
      <c r="G8" s="5"/>
      <c r="H8" s="5"/>
      <c r="I8" s="6">
        <f t="shared" ref="I8:M8" si="0">I9+I17+I20</f>
        <v>57094.5</v>
      </c>
      <c r="J8" s="6">
        <f t="shared" si="0"/>
        <v>-205.2</v>
      </c>
      <c r="K8" s="6">
        <f t="shared" si="0"/>
        <v>0</v>
      </c>
      <c r="L8" s="6">
        <f t="shared" si="0"/>
        <v>0</v>
      </c>
      <c r="M8" s="6">
        <f t="shared" si="0"/>
        <v>59971.6</v>
      </c>
      <c r="N8" s="6">
        <f t="shared" ref="N8" si="1">N9+N17+N20</f>
        <v>61740.9</v>
      </c>
    </row>
    <row r="9" spans="1:14" ht="45">
      <c r="A9" s="4" t="s">
        <v>56</v>
      </c>
      <c r="B9" s="5" t="s">
        <v>1</v>
      </c>
      <c r="C9" s="5" t="s">
        <v>3</v>
      </c>
      <c r="D9" s="5" t="s">
        <v>1</v>
      </c>
      <c r="E9" s="5" t="s">
        <v>60</v>
      </c>
      <c r="F9" s="5"/>
      <c r="G9" s="5"/>
      <c r="H9" s="5"/>
      <c r="I9" s="6">
        <f t="shared" ref="I9:M9" si="2">I10+I14</f>
        <v>53233.4</v>
      </c>
      <c r="J9" s="6">
        <f t="shared" si="2"/>
        <v>-205.2</v>
      </c>
      <c r="K9" s="6">
        <f t="shared" si="2"/>
        <v>0</v>
      </c>
      <c r="L9" s="6">
        <f t="shared" si="2"/>
        <v>0</v>
      </c>
      <c r="M9" s="6">
        <f t="shared" si="2"/>
        <v>55710.7</v>
      </c>
      <c r="N9" s="6">
        <f t="shared" ref="N9" si="3">N10+N14</f>
        <v>57341.2</v>
      </c>
    </row>
    <row r="10" spans="1:14" ht="45">
      <c r="A10" s="4" t="s">
        <v>57</v>
      </c>
      <c r="B10" s="5" t="s">
        <v>1</v>
      </c>
      <c r="C10" s="5" t="s">
        <v>3</v>
      </c>
      <c r="D10" s="5" t="s">
        <v>1</v>
      </c>
      <c r="E10" s="5" t="s">
        <v>58</v>
      </c>
      <c r="F10" s="5"/>
      <c r="G10" s="5"/>
      <c r="H10" s="5"/>
      <c r="I10" s="6">
        <f t="shared" ref="I10:M10" si="4">SUM(I11:I13)</f>
        <v>18191.5</v>
      </c>
      <c r="J10" s="6">
        <f t="shared" si="4"/>
        <v>-205.2</v>
      </c>
      <c r="K10" s="6">
        <f t="shared" si="4"/>
        <v>0</v>
      </c>
      <c r="L10" s="6">
        <f t="shared" si="4"/>
        <v>0</v>
      </c>
      <c r="M10" s="6">
        <f t="shared" si="4"/>
        <v>16720.400000000001</v>
      </c>
      <c r="N10" s="6">
        <f t="shared" ref="N10" si="5">SUM(N11:N13)</f>
        <v>16720.400000000001</v>
      </c>
    </row>
    <row r="11" spans="1:14" ht="105">
      <c r="A11" s="21" t="s">
        <v>251</v>
      </c>
      <c r="B11" s="5" t="s">
        <v>1</v>
      </c>
      <c r="C11" s="5" t="s">
        <v>3</v>
      </c>
      <c r="D11" s="5" t="s">
        <v>1</v>
      </c>
      <c r="E11" s="5" t="s">
        <v>58</v>
      </c>
      <c r="F11" s="5" t="s">
        <v>252</v>
      </c>
      <c r="G11" s="5" t="s">
        <v>0</v>
      </c>
      <c r="H11" s="5" t="s">
        <v>1</v>
      </c>
      <c r="I11" s="6">
        <v>3922.8</v>
      </c>
      <c r="J11" s="6"/>
      <c r="K11" s="6"/>
      <c r="L11" s="6"/>
      <c r="M11" s="6">
        <v>4805.8</v>
      </c>
      <c r="N11" s="6">
        <v>4805.8</v>
      </c>
    </row>
    <row r="12" spans="1:14" ht="45">
      <c r="A12" s="21" t="s">
        <v>4</v>
      </c>
      <c r="B12" s="5" t="s">
        <v>1</v>
      </c>
      <c r="C12" s="5" t="s">
        <v>3</v>
      </c>
      <c r="D12" s="5" t="s">
        <v>1</v>
      </c>
      <c r="E12" s="5" t="s">
        <v>58</v>
      </c>
      <c r="F12" s="5" t="s">
        <v>5</v>
      </c>
      <c r="G12" s="5" t="s">
        <v>0</v>
      </c>
      <c r="H12" s="5" t="s">
        <v>1</v>
      </c>
      <c r="I12" s="6">
        <v>13914.2</v>
      </c>
      <c r="J12" s="6">
        <v>-205.2</v>
      </c>
      <c r="K12" s="6"/>
      <c r="L12" s="6"/>
      <c r="M12" s="6">
        <v>11550.1</v>
      </c>
      <c r="N12" s="6">
        <v>11550.1</v>
      </c>
    </row>
    <row r="13" spans="1:14">
      <c r="A13" s="21" t="s">
        <v>6</v>
      </c>
      <c r="B13" s="5" t="s">
        <v>1</v>
      </c>
      <c r="C13" s="5" t="s">
        <v>3</v>
      </c>
      <c r="D13" s="5" t="s">
        <v>1</v>
      </c>
      <c r="E13" s="5" t="s">
        <v>58</v>
      </c>
      <c r="F13" s="5" t="s">
        <v>250</v>
      </c>
      <c r="G13" s="5" t="s">
        <v>0</v>
      </c>
      <c r="H13" s="5" t="s">
        <v>1</v>
      </c>
      <c r="I13" s="6">
        <v>354.5</v>
      </c>
      <c r="J13" s="6"/>
      <c r="K13" s="6"/>
      <c r="L13" s="6"/>
      <c r="M13" s="6">
        <v>364.5</v>
      </c>
      <c r="N13" s="6">
        <v>364.5</v>
      </c>
    </row>
    <row r="14" spans="1:14" ht="45">
      <c r="A14" s="4" t="s">
        <v>73</v>
      </c>
      <c r="B14" s="5" t="s">
        <v>1</v>
      </c>
      <c r="C14" s="5" t="s">
        <v>3</v>
      </c>
      <c r="D14" s="5" t="s">
        <v>1</v>
      </c>
      <c r="E14" s="5" t="s">
        <v>61</v>
      </c>
      <c r="F14" s="5"/>
      <c r="G14" s="5"/>
      <c r="H14" s="5"/>
      <c r="I14" s="6">
        <f t="shared" ref="I14:M14" si="6">I15+I16</f>
        <v>35041.9</v>
      </c>
      <c r="J14" s="6">
        <f t="shared" si="6"/>
        <v>0</v>
      </c>
      <c r="K14" s="6">
        <f t="shared" si="6"/>
        <v>0</v>
      </c>
      <c r="L14" s="6">
        <f t="shared" si="6"/>
        <v>0</v>
      </c>
      <c r="M14" s="6">
        <f t="shared" si="6"/>
        <v>38990.299999999996</v>
      </c>
      <c r="N14" s="6">
        <f t="shared" ref="N14" si="7">N15+N16</f>
        <v>40620.799999999996</v>
      </c>
    </row>
    <row r="15" spans="1:14" ht="105">
      <c r="A15" s="21" t="s">
        <v>251</v>
      </c>
      <c r="B15" s="5" t="s">
        <v>1</v>
      </c>
      <c r="C15" s="5" t="s">
        <v>3</v>
      </c>
      <c r="D15" s="5" t="s">
        <v>1</v>
      </c>
      <c r="E15" s="5" t="s">
        <v>61</v>
      </c>
      <c r="F15" s="5" t="s">
        <v>252</v>
      </c>
      <c r="G15" s="5" t="s">
        <v>0</v>
      </c>
      <c r="H15" s="5" t="s">
        <v>1</v>
      </c>
      <c r="I15" s="6">
        <v>32588.9</v>
      </c>
      <c r="J15" s="6"/>
      <c r="K15" s="6"/>
      <c r="L15" s="6"/>
      <c r="M15" s="6">
        <v>36296.699999999997</v>
      </c>
      <c r="N15" s="6">
        <v>37927.199999999997</v>
      </c>
    </row>
    <row r="16" spans="1:14" ht="45">
      <c r="A16" s="21" t="s">
        <v>4</v>
      </c>
      <c r="B16" s="5" t="s">
        <v>1</v>
      </c>
      <c r="C16" s="5" t="s">
        <v>3</v>
      </c>
      <c r="D16" s="5" t="s">
        <v>1</v>
      </c>
      <c r="E16" s="5" t="s">
        <v>61</v>
      </c>
      <c r="F16" s="5" t="s">
        <v>5</v>
      </c>
      <c r="G16" s="5" t="s">
        <v>0</v>
      </c>
      <c r="H16" s="5" t="s">
        <v>1</v>
      </c>
      <c r="I16" s="6">
        <v>2453</v>
      </c>
      <c r="J16" s="6"/>
      <c r="K16" s="6"/>
      <c r="L16" s="6"/>
      <c r="M16" s="6">
        <v>2693.6</v>
      </c>
      <c r="N16" s="6">
        <v>2693.6</v>
      </c>
    </row>
    <row r="17" spans="1:14" ht="45">
      <c r="A17" s="4" t="s">
        <v>59</v>
      </c>
      <c r="B17" s="5" t="s">
        <v>1</v>
      </c>
      <c r="C17" s="5" t="s">
        <v>3</v>
      </c>
      <c r="D17" s="5" t="s">
        <v>7</v>
      </c>
      <c r="E17" s="5" t="s">
        <v>60</v>
      </c>
      <c r="F17" s="5"/>
      <c r="G17" s="5"/>
      <c r="H17" s="5"/>
      <c r="I17" s="6">
        <f t="shared" ref="I17:N18" si="8">I18</f>
        <v>2140.6999999999998</v>
      </c>
      <c r="J17" s="6">
        <f t="shared" si="8"/>
        <v>0</v>
      </c>
      <c r="K17" s="6">
        <f t="shared" si="8"/>
        <v>0</v>
      </c>
      <c r="L17" s="6">
        <f t="shared" si="8"/>
        <v>0</v>
      </c>
      <c r="M17" s="6">
        <f t="shared" si="8"/>
        <v>2567.5</v>
      </c>
      <c r="N17" s="6">
        <f t="shared" si="8"/>
        <v>2598.3000000000002</v>
      </c>
    </row>
    <row r="18" spans="1:14" ht="225">
      <c r="A18" s="4" t="s">
        <v>62</v>
      </c>
      <c r="B18" s="5" t="s">
        <v>1</v>
      </c>
      <c r="C18" s="5" t="s">
        <v>3</v>
      </c>
      <c r="D18" s="5" t="s">
        <v>7</v>
      </c>
      <c r="E18" s="5" t="s">
        <v>76</v>
      </c>
      <c r="F18" s="5"/>
      <c r="G18" s="5"/>
      <c r="H18" s="5"/>
      <c r="I18" s="6">
        <f t="shared" si="8"/>
        <v>2140.6999999999998</v>
      </c>
      <c r="J18" s="6">
        <f t="shared" si="8"/>
        <v>0</v>
      </c>
      <c r="K18" s="6">
        <f t="shared" si="8"/>
        <v>0</v>
      </c>
      <c r="L18" s="6">
        <f t="shared" si="8"/>
        <v>0</v>
      </c>
      <c r="M18" s="6">
        <f t="shared" si="8"/>
        <v>2567.5</v>
      </c>
      <c r="N18" s="6">
        <f t="shared" si="8"/>
        <v>2598.3000000000002</v>
      </c>
    </row>
    <row r="19" spans="1:14" ht="30">
      <c r="A19" s="21" t="s">
        <v>248</v>
      </c>
      <c r="B19" s="5" t="s">
        <v>1</v>
      </c>
      <c r="C19" s="5" t="s">
        <v>3</v>
      </c>
      <c r="D19" s="5" t="s">
        <v>7</v>
      </c>
      <c r="E19" s="5" t="s">
        <v>76</v>
      </c>
      <c r="F19" s="5" t="s">
        <v>249</v>
      </c>
      <c r="G19" s="5" t="s">
        <v>20</v>
      </c>
      <c r="H19" s="5" t="s">
        <v>21</v>
      </c>
      <c r="I19" s="6">
        <v>2140.6999999999998</v>
      </c>
      <c r="J19" s="6"/>
      <c r="K19" s="6"/>
      <c r="L19" s="6"/>
      <c r="M19" s="6">
        <v>2567.5</v>
      </c>
      <c r="N19" s="6">
        <v>2598.3000000000002</v>
      </c>
    </row>
    <row r="20" spans="1:14" ht="45">
      <c r="A20" s="4" t="s">
        <v>63</v>
      </c>
      <c r="B20" s="5" t="s">
        <v>1</v>
      </c>
      <c r="C20" s="5" t="s">
        <v>3</v>
      </c>
      <c r="D20" s="5" t="s">
        <v>24</v>
      </c>
      <c r="E20" s="5" t="s">
        <v>60</v>
      </c>
      <c r="F20" s="5"/>
      <c r="G20" s="5"/>
      <c r="H20" s="5"/>
      <c r="I20" s="6">
        <f t="shared" ref="I20:N20" si="9">I21</f>
        <v>1720.4</v>
      </c>
      <c r="J20" s="6">
        <f t="shared" si="9"/>
        <v>0</v>
      </c>
      <c r="K20" s="6">
        <f t="shared" si="9"/>
        <v>0</v>
      </c>
      <c r="L20" s="6">
        <f t="shared" si="9"/>
        <v>0</v>
      </c>
      <c r="M20" s="6">
        <f t="shared" si="9"/>
        <v>1693.3999999999999</v>
      </c>
      <c r="N20" s="6">
        <f t="shared" si="9"/>
        <v>1801.3999999999999</v>
      </c>
    </row>
    <row r="21" spans="1:14" ht="90">
      <c r="A21" s="4" t="s">
        <v>64</v>
      </c>
      <c r="B21" s="5" t="s">
        <v>1</v>
      </c>
      <c r="C21" s="5" t="s">
        <v>3</v>
      </c>
      <c r="D21" s="5" t="s">
        <v>24</v>
      </c>
      <c r="E21" s="5" t="s">
        <v>78</v>
      </c>
      <c r="F21" s="5"/>
      <c r="G21" s="5"/>
      <c r="H21" s="5"/>
      <c r="I21" s="6">
        <f t="shared" ref="I21:M21" si="10">I22+I23</f>
        <v>1720.4</v>
      </c>
      <c r="J21" s="6">
        <f t="shared" si="10"/>
        <v>0</v>
      </c>
      <c r="K21" s="6">
        <f t="shared" si="10"/>
        <v>0</v>
      </c>
      <c r="L21" s="6">
        <f t="shared" si="10"/>
        <v>0</v>
      </c>
      <c r="M21" s="6">
        <f t="shared" si="10"/>
        <v>1693.3999999999999</v>
      </c>
      <c r="N21" s="6">
        <f t="shared" ref="N21" si="11">N22+N23</f>
        <v>1801.3999999999999</v>
      </c>
    </row>
    <row r="22" spans="1:14" ht="105">
      <c r="A22" s="21" t="s">
        <v>251</v>
      </c>
      <c r="B22" s="5" t="s">
        <v>1</v>
      </c>
      <c r="C22" s="5" t="s">
        <v>3</v>
      </c>
      <c r="D22" s="5" t="s">
        <v>24</v>
      </c>
      <c r="E22" s="5" t="s">
        <v>78</v>
      </c>
      <c r="F22" s="5" t="s">
        <v>252</v>
      </c>
      <c r="G22" s="5" t="s">
        <v>0</v>
      </c>
      <c r="H22" s="5" t="s">
        <v>1</v>
      </c>
      <c r="I22" s="6">
        <v>647.4</v>
      </c>
      <c r="J22" s="6"/>
      <c r="K22" s="6"/>
      <c r="L22" s="6"/>
      <c r="M22" s="6">
        <v>637.29999999999995</v>
      </c>
      <c r="N22" s="6">
        <v>666.8</v>
      </c>
    </row>
    <row r="23" spans="1:14" ht="30">
      <c r="A23" s="21" t="s">
        <v>248</v>
      </c>
      <c r="B23" s="5" t="s">
        <v>1</v>
      </c>
      <c r="C23" s="5" t="s">
        <v>3</v>
      </c>
      <c r="D23" s="5" t="s">
        <v>24</v>
      </c>
      <c r="E23" s="5" t="s">
        <v>78</v>
      </c>
      <c r="F23" s="5" t="s">
        <v>249</v>
      </c>
      <c r="G23" s="5" t="s">
        <v>0</v>
      </c>
      <c r="H23" s="5" t="s">
        <v>1</v>
      </c>
      <c r="I23" s="6">
        <v>1073</v>
      </c>
      <c r="J23" s="6"/>
      <c r="K23" s="6"/>
      <c r="L23" s="6"/>
      <c r="M23" s="6">
        <v>1056.0999999999999</v>
      </c>
      <c r="N23" s="6">
        <v>1134.5999999999999</v>
      </c>
    </row>
    <row r="24" spans="1:14" ht="30">
      <c r="A24" s="4" t="s">
        <v>132</v>
      </c>
      <c r="B24" s="5" t="s">
        <v>1</v>
      </c>
      <c r="C24" s="5" t="s">
        <v>8</v>
      </c>
      <c r="D24" s="5" t="s">
        <v>55</v>
      </c>
      <c r="E24" s="5" t="s">
        <v>60</v>
      </c>
      <c r="F24" s="5"/>
      <c r="G24" s="5"/>
      <c r="H24" s="5"/>
      <c r="I24" s="6">
        <f t="shared" ref="I24:M24" si="12">I25+I37+I41</f>
        <v>129324.2</v>
      </c>
      <c r="J24" s="6">
        <f t="shared" si="12"/>
        <v>610</v>
      </c>
      <c r="K24" s="6">
        <f t="shared" si="12"/>
        <v>0</v>
      </c>
      <c r="L24" s="6">
        <f t="shared" si="12"/>
        <v>0</v>
      </c>
      <c r="M24" s="6">
        <f t="shared" si="12"/>
        <v>144608.29999999999</v>
      </c>
      <c r="N24" s="6">
        <f t="shared" ref="N24" si="13">N25+N37+N41</f>
        <v>149819.20000000001</v>
      </c>
    </row>
    <row r="25" spans="1:14" ht="45">
      <c r="A25" s="4" t="s">
        <v>65</v>
      </c>
      <c r="B25" s="5" t="s">
        <v>1</v>
      </c>
      <c r="C25" s="5" t="s">
        <v>8</v>
      </c>
      <c r="D25" s="5" t="s">
        <v>1</v>
      </c>
      <c r="E25" s="5" t="s">
        <v>60</v>
      </c>
      <c r="F25" s="5"/>
      <c r="G25" s="5"/>
      <c r="H25" s="5"/>
      <c r="I25" s="6">
        <f t="shared" ref="I25:M25" si="14">I26+I30</f>
        <v>120300.2</v>
      </c>
      <c r="J25" s="6">
        <f t="shared" si="14"/>
        <v>610</v>
      </c>
      <c r="K25" s="6">
        <f t="shared" si="14"/>
        <v>0</v>
      </c>
      <c r="L25" s="6">
        <f t="shared" si="14"/>
        <v>0</v>
      </c>
      <c r="M25" s="6">
        <f t="shared" si="14"/>
        <v>135874.4</v>
      </c>
      <c r="N25" s="6">
        <f t="shared" ref="N25" si="15">N26+N30</f>
        <v>140674.4</v>
      </c>
    </row>
    <row r="26" spans="1:14" ht="45">
      <c r="A26" s="4" t="s">
        <v>135</v>
      </c>
      <c r="B26" s="5" t="s">
        <v>1</v>
      </c>
      <c r="C26" s="5" t="s">
        <v>8</v>
      </c>
      <c r="D26" s="5" t="s">
        <v>1</v>
      </c>
      <c r="E26" s="5" t="s">
        <v>58</v>
      </c>
      <c r="F26" s="5"/>
      <c r="G26" s="5"/>
      <c r="H26" s="5"/>
      <c r="I26" s="6">
        <f t="shared" ref="I26:M26" si="16">I27+I28+I29</f>
        <v>20505.899999999998</v>
      </c>
      <c r="J26" s="6">
        <f t="shared" si="16"/>
        <v>610</v>
      </c>
      <c r="K26" s="6">
        <f t="shared" si="16"/>
        <v>0</v>
      </c>
      <c r="L26" s="6">
        <f t="shared" si="16"/>
        <v>0</v>
      </c>
      <c r="M26" s="6">
        <f t="shared" si="16"/>
        <v>21091.599999999999</v>
      </c>
      <c r="N26" s="6">
        <f t="shared" ref="N26" si="17">N27+N28+N29</f>
        <v>21091.599999999999</v>
      </c>
    </row>
    <row r="27" spans="1:14" ht="45">
      <c r="A27" s="21" t="s">
        <v>4</v>
      </c>
      <c r="B27" s="5" t="s">
        <v>1</v>
      </c>
      <c r="C27" s="5" t="s">
        <v>8</v>
      </c>
      <c r="D27" s="5" t="s">
        <v>1</v>
      </c>
      <c r="E27" s="5" t="s">
        <v>58</v>
      </c>
      <c r="F27" s="5" t="s">
        <v>5</v>
      </c>
      <c r="G27" s="5" t="s">
        <v>0</v>
      </c>
      <c r="H27" s="5" t="s">
        <v>7</v>
      </c>
      <c r="I27" s="6">
        <v>15614.8</v>
      </c>
      <c r="J27" s="6">
        <v>210</v>
      </c>
      <c r="K27" s="6"/>
      <c r="L27" s="6"/>
      <c r="M27" s="6">
        <v>15853.1</v>
      </c>
      <c r="N27" s="6">
        <v>15853.1</v>
      </c>
    </row>
    <row r="28" spans="1:14" ht="60">
      <c r="A28" s="21" t="s">
        <v>253</v>
      </c>
      <c r="B28" s="5" t="s">
        <v>1</v>
      </c>
      <c r="C28" s="5" t="s">
        <v>8</v>
      </c>
      <c r="D28" s="5" t="s">
        <v>1</v>
      </c>
      <c r="E28" s="5" t="s">
        <v>58</v>
      </c>
      <c r="F28" s="5" t="s">
        <v>231</v>
      </c>
      <c r="G28" s="5" t="s">
        <v>0</v>
      </c>
      <c r="H28" s="5" t="s">
        <v>7</v>
      </c>
      <c r="I28" s="6">
        <v>3200</v>
      </c>
      <c r="J28" s="6">
        <v>400</v>
      </c>
      <c r="K28" s="6"/>
      <c r="L28" s="6"/>
      <c r="M28" s="6">
        <v>3600</v>
      </c>
      <c r="N28" s="6">
        <v>3600</v>
      </c>
    </row>
    <row r="29" spans="1:14">
      <c r="A29" s="21" t="s">
        <v>6</v>
      </c>
      <c r="B29" s="5" t="s">
        <v>1</v>
      </c>
      <c r="C29" s="5" t="s">
        <v>8</v>
      </c>
      <c r="D29" s="5" t="s">
        <v>1</v>
      </c>
      <c r="E29" s="5" t="s">
        <v>58</v>
      </c>
      <c r="F29" s="5" t="s">
        <v>250</v>
      </c>
      <c r="G29" s="5" t="s">
        <v>0</v>
      </c>
      <c r="H29" s="5" t="s">
        <v>7</v>
      </c>
      <c r="I29" s="6">
        <v>1691.1</v>
      </c>
      <c r="J29" s="6"/>
      <c r="K29" s="6"/>
      <c r="L29" s="6"/>
      <c r="M29" s="6">
        <v>1638.5</v>
      </c>
      <c r="N29" s="6">
        <v>1638.5</v>
      </c>
    </row>
    <row r="30" spans="1:14" ht="45">
      <c r="A30" s="4" t="s">
        <v>73</v>
      </c>
      <c r="B30" s="5" t="s">
        <v>1</v>
      </c>
      <c r="C30" s="5" t="s">
        <v>8</v>
      </c>
      <c r="D30" s="5" t="s">
        <v>1</v>
      </c>
      <c r="E30" s="5" t="s">
        <v>91</v>
      </c>
      <c r="F30" s="5"/>
      <c r="G30" s="5"/>
      <c r="H30" s="5"/>
      <c r="I30" s="6">
        <f t="shared" ref="I30:M30" si="18">SUM(I31:I36)</f>
        <v>99794.3</v>
      </c>
      <c r="J30" s="6">
        <f t="shared" si="18"/>
        <v>0</v>
      </c>
      <c r="K30" s="6">
        <f t="shared" si="18"/>
        <v>0</v>
      </c>
      <c r="L30" s="6">
        <f t="shared" si="18"/>
        <v>0</v>
      </c>
      <c r="M30" s="6">
        <f t="shared" si="18"/>
        <v>114782.8</v>
      </c>
      <c r="N30" s="6">
        <f t="shared" ref="N30" si="19">SUM(N31:N36)</f>
        <v>119582.8</v>
      </c>
    </row>
    <row r="31" spans="1:14" ht="105">
      <c r="A31" s="21" t="s">
        <v>251</v>
      </c>
      <c r="B31" s="5" t="s">
        <v>1</v>
      </c>
      <c r="C31" s="5" t="s">
        <v>8</v>
      </c>
      <c r="D31" s="5" t="s">
        <v>1</v>
      </c>
      <c r="E31" s="5" t="s">
        <v>91</v>
      </c>
      <c r="F31" s="5" t="s">
        <v>252</v>
      </c>
      <c r="G31" s="5" t="s">
        <v>0</v>
      </c>
      <c r="H31" s="5" t="s">
        <v>7</v>
      </c>
      <c r="I31" s="6">
        <v>69069.600000000006</v>
      </c>
      <c r="J31" s="6"/>
      <c r="K31" s="6"/>
      <c r="L31" s="6"/>
      <c r="M31" s="6">
        <v>77207.600000000006</v>
      </c>
      <c r="N31" s="6">
        <v>80675.8</v>
      </c>
    </row>
    <row r="32" spans="1:14" ht="45">
      <c r="A32" s="21" t="s">
        <v>4</v>
      </c>
      <c r="B32" s="5" t="s">
        <v>1</v>
      </c>
      <c r="C32" s="5" t="s">
        <v>8</v>
      </c>
      <c r="D32" s="5" t="s">
        <v>1</v>
      </c>
      <c r="E32" s="5" t="s">
        <v>91</v>
      </c>
      <c r="F32" s="5" t="s">
        <v>5</v>
      </c>
      <c r="G32" s="5" t="s">
        <v>0</v>
      </c>
      <c r="H32" s="5" t="s">
        <v>7</v>
      </c>
      <c r="I32" s="6">
        <v>5198.8</v>
      </c>
      <c r="J32" s="6"/>
      <c r="K32" s="6">
        <v>-8.3000000000000007</v>
      </c>
      <c r="L32" s="6"/>
      <c r="M32" s="6">
        <v>5728.5</v>
      </c>
      <c r="N32" s="6">
        <v>5728.5</v>
      </c>
    </row>
    <row r="33" spans="1:14" ht="60">
      <c r="A33" s="21" t="s">
        <v>253</v>
      </c>
      <c r="B33" s="5" t="s">
        <v>1</v>
      </c>
      <c r="C33" s="5" t="s">
        <v>8</v>
      </c>
      <c r="D33" s="5" t="s">
        <v>1</v>
      </c>
      <c r="E33" s="5" t="s">
        <v>91</v>
      </c>
      <c r="F33" s="5" t="s">
        <v>231</v>
      </c>
      <c r="G33" s="5" t="s">
        <v>0</v>
      </c>
      <c r="H33" s="5" t="s">
        <v>7</v>
      </c>
      <c r="I33" s="6">
        <v>24652.6</v>
      </c>
      <c r="J33" s="6"/>
      <c r="K33" s="6"/>
      <c r="L33" s="6"/>
      <c r="M33" s="6">
        <v>30896.400000000001</v>
      </c>
      <c r="N33" s="6">
        <v>32188.400000000001</v>
      </c>
    </row>
    <row r="34" spans="1:14" ht="105">
      <c r="A34" s="21" t="s">
        <v>251</v>
      </c>
      <c r="B34" s="5" t="s">
        <v>1</v>
      </c>
      <c r="C34" s="5" t="s">
        <v>8</v>
      </c>
      <c r="D34" s="5" t="s">
        <v>1</v>
      </c>
      <c r="E34" s="5" t="s">
        <v>91</v>
      </c>
      <c r="F34" s="5" t="s">
        <v>252</v>
      </c>
      <c r="G34" s="5" t="s">
        <v>0</v>
      </c>
      <c r="H34" s="5" t="s">
        <v>24</v>
      </c>
      <c r="I34" s="6">
        <v>537.70000000000005</v>
      </c>
      <c r="J34" s="6"/>
      <c r="K34" s="6">
        <v>8.3000000000000007</v>
      </c>
      <c r="L34" s="6"/>
      <c r="M34" s="6">
        <v>577.4</v>
      </c>
      <c r="N34" s="6">
        <v>603.4</v>
      </c>
    </row>
    <row r="35" spans="1:14" ht="45">
      <c r="A35" s="21" t="s">
        <v>4</v>
      </c>
      <c r="B35" s="5" t="s">
        <v>1</v>
      </c>
      <c r="C35" s="5" t="s">
        <v>8</v>
      </c>
      <c r="D35" s="5" t="s">
        <v>1</v>
      </c>
      <c r="E35" s="5" t="s">
        <v>91</v>
      </c>
      <c r="F35" s="5" t="s">
        <v>5</v>
      </c>
      <c r="G35" s="5" t="s">
        <v>0</v>
      </c>
      <c r="H35" s="5" t="s">
        <v>24</v>
      </c>
      <c r="I35" s="6">
        <v>40.5</v>
      </c>
      <c r="J35" s="6"/>
      <c r="K35" s="6"/>
      <c r="L35" s="6"/>
      <c r="M35" s="6">
        <v>42.8</v>
      </c>
      <c r="N35" s="6">
        <v>42.8</v>
      </c>
    </row>
    <row r="36" spans="1:14" ht="60">
      <c r="A36" s="21" t="s">
        <v>253</v>
      </c>
      <c r="B36" s="5" t="s">
        <v>1</v>
      </c>
      <c r="C36" s="5" t="s">
        <v>8</v>
      </c>
      <c r="D36" s="5" t="s">
        <v>1</v>
      </c>
      <c r="E36" s="5" t="s">
        <v>91</v>
      </c>
      <c r="F36" s="5" t="s">
        <v>231</v>
      </c>
      <c r="G36" s="5" t="s">
        <v>0</v>
      </c>
      <c r="H36" s="5" t="s">
        <v>24</v>
      </c>
      <c r="I36" s="6">
        <v>295.10000000000002</v>
      </c>
      <c r="J36" s="6"/>
      <c r="K36" s="6"/>
      <c r="L36" s="6"/>
      <c r="M36" s="6">
        <v>330.1</v>
      </c>
      <c r="N36" s="6">
        <v>343.9</v>
      </c>
    </row>
    <row r="37" spans="1:14" ht="45">
      <c r="A37" s="4" t="s">
        <v>59</v>
      </c>
      <c r="B37" s="5" t="s">
        <v>1</v>
      </c>
      <c r="C37" s="5" t="s">
        <v>8</v>
      </c>
      <c r="D37" s="5" t="s">
        <v>7</v>
      </c>
      <c r="E37" s="5" t="s">
        <v>60</v>
      </c>
      <c r="F37" s="5"/>
      <c r="G37" s="5"/>
      <c r="H37" s="5"/>
      <c r="I37" s="6">
        <f t="shared" ref="I37:N37" si="20">I38</f>
        <v>3007.4</v>
      </c>
      <c r="J37" s="6">
        <f t="shared" si="20"/>
        <v>0</v>
      </c>
      <c r="K37" s="6">
        <f t="shared" si="20"/>
        <v>0</v>
      </c>
      <c r="L37" s="6">
        <f t="shared" si="20"/>
        <v>0</v>
      </c>
      <c r="M37" s="6">
        <f t="shared" si="20"/>
        <v>2827.3</v>
      </c>
      <c r="N37" s="6">
        <f t="shared" si="20"/>
        <v>2948.2</v>
      </c>
    </row>
    <row r="38" spans="1:14" ht="150">
      <c r="A38" s="4" t="s">
        <v>80</v>
      </c>
      <c r="B38" s="5" t="s">
        <v>1</v>
      </c>
      <c r="C38" s="5" t="s">
        <v>8</v>
      </c>
      <c r="D38" s="5" t="s">
        <v>7</v>
      </c>
      <c r="E38" s="5" t="s">
        <v>92</v>
      </c>
      <c r="F38" s="5"/>
      <c r="G38" s="5"/>
      <c r="H38" s="5"/>
      <c r="I38" s="6">
        <f t="shared" ref="I38:M38" si="21">SUM(I39:I40)</f>
        <v>3007.4</v>
      </c>
      <c r="J38" s="6">
        <f t="shared" si="21"/>
        <v>0</v>
      </c>
      <c r="K38" s="6">
        <f t="shared" si="21"/>
        <v>0</v>
      </c>
      <c r="L38" s="6">
        <f t="shared" si="21"/>
        <v>0</v>
      </c>
      <c r="M38" s="6">
        <f t="shared" si="21"/>
        <v>2827.3</v>
      </c>
      <c r="N38" s="6">
        <f t="shared" ref="N38" si="22">SUM(N39:N40)</f>
        <v>2948.2</v>
      </c>
    </row>
    <row r="39" spans="1:14" ht="45">
      <c r="A39" s="21" t="s">
        <v>4</v>
      </c>
      <c r="B39" s="5" t="s">
        <v>1</v>
      </c>
      <c r="C39" s="5" t="s">
        <v>8</v>
      </c>
      <c r="D39" s="5" t="s">
        <v>7</v>
      </c>
      <c r="E39" s="5" t="s">
        <v>92</v>
      </c>
      <c r="F39" s="5" t="s">
        <v>5</v>
      </c>
      <c r="G39" s="5" t="s">
        <v>0</v>
      </c>
      <c r="H39" s="5" t="s">
        <v>7</v>
      </c>
      <c r="I39" s="6">
        <v>2061.4</v>
      </c>
      <c r="J39" s="6"/>
      <c r="K39" s="6"/>
      <c r="L39" s="6"/>
      <c r="M39" s="6">
        <v>1977.3</v>
      </c>
      <c r="N39" s="6">
        <v>2011.4</v>
      </c>
    </row>
    <row r="40" spans="1:14" ht="60">
      <c r="A40" s="21" t="s">
        <v>253</v>
      </c>
      <c r="B40" s="5" t="s">
        <v>1</v>
      </c>
      <c r="C40" s="5" t="s">
        <v>8</v>
      </c>
      <c r="D40" s="5" t="s">
        <v>7</v>
      </c>
      <c r="E40" s="5" t="s">
        <v>92</v>
      </c>
      <c r="F40" s="5" t="s">
        <v>231</v>
      </c>
      <c r="G40" s="5" t="s">
        <v>0</v>
      </c>
      <c r="H40" s="5" t="s">
        <v>7</v>
      </c>
      <c r="I40" s="6">
        <v>946</v>
      </c>
      <c r="J40" s="6"/>
      <c r="K40" s="6"/>
      <c r="L40" s="6"/>
      <c r="M40" s="6">
        <v>850</v>
      </c>
      <c r="N40" s="6">
        <v>936.8</v>
      </c>
    </row>
    <row r="41" spans="1:14" ht="45">
      <c r="A41" s="4" t="s">
        <v>63</v>
      </c>
      <c r="B41" s="5" t="s">
        <v>1</v>
      </c>
      <c r="C41" s="5" t="s">
        <v>8</v>
      </c>
      <c r="D41" s="5" t="s">
        <v>24</v>
      </c>
      <c r="E41" s="5" t="s">
        <v>60</v>
      </c>
      <c r="F41" s="5"/>
      <c r="G41" s="5"/>
      <c r="H41" s="5"/>
      <c r="I41" s="6">
        <f t="shared" ref="I41:N41" si="23">I42</f>
        <v>6016.5999999999995</v>
      </c>
      <c r="J41" s="6">
        <f t="shared" si="23"/>
        <v>0</v>
      </c>
      <c r="K41" s="6">
        <f t="shared" si="23"/>
        <v>0</v>
      </c>
      <c r="L41" s="6">
        <f t="shared" si="23"/>
        <v>0</v>
      </c>
      <c r="M41" s="6">
        <f t="shared" si="23"/>
        <v>5906.6</v>
      </c>
      <c r="N41" s="6">
        <f t="shared" si="23"/>
        <v>6196.6</v>
      </c>
    </row>
    <row r="42" spans="1:14" ht="90">
      <c r="A42" s="4" t="s">
        <v>64</v>
      </c>
      <c r="B42" s="5" t="s">
        <v>1</v>
      </c>
      <c r="C42" s="5" t="s">
        <v>8</v>
      </c>
      <c r="D42" s="5" t="s">
        <v>24</v>
      </c>
      <c r="E42" s="5" t="s">
        <v>78</v>
      </c>
      <c r="F42" s="5"/>
      <c r="G42" s="5"/>
      <c r="H42" s="5"/>
      <c r="I42" s="6">
        <f t="shared" ref="I42:M42" si="24">I43+I44+I45</f>
        <v>6016.5999999999995</v>
      </c>
      <c r="J42" s="6">
        <f t="shared" si="24"/>
        <v>0</v>
      </c>
      <c r="K42" s="6">
        <f t="shared" si="24"/>
        <v>0</v>
      </c>
      <c r="L42" s="6">
        <f t="shared" si="24"/>
        <v>0</v>
      </c>
      <c r="M42" s="6">
        <f t="shared" si="24"/>
        <v>5906.6</v>
      </c>
      <c r="N42" s="6">
        <f t="shared" ref="N42" si="25">N43+N44+N45</f>
        <v>6196.6</v>
      </c>
    </row>
    <row r="43" spans="1:14" ht="105">
      <c r="A43" s="21" t="s">
        <v>251</v>
      </c>
      <c r="B43" s="5" t="s">
        <v>1</v>
      </c>
      <c r="C43" s="5" t="s">
        <v>8</v>
      </c>
      <c r="D43" s="5" t="s">
        <v>24</v>
      </c>
      <c r="E43" s="5" t="s">
        <v>78</v>
      </c>
      <c r="F43" s="5" t="s">
        <v>252</v>
      </c>
      <c r="G43" s="5" t="s">
        <v>0</v>
      </c>
      <c r="H43" s="5" t="s">
        <v>7</v>
      </c>
      <c r="I43" s="6">
        <v>2399.1</v>
      </c>
      <c r="J43" s="6"/>
      <c r="K43" s="6"/>
      <c r="L43" s="6"/>
      <c r="M43" s="6">
        <v>2361.4</v>
      </c>
      <c r="N43" s="6">
        <v>2470.9</v>
      </c>
    </row>
    <row r="44" spans="1:14" ht="30">
      <c r="A44" s="21" t="s">
        <v>248</v>
      </c>
      <c r="B44" s="5" t="s">
        <v>1</v>
      </c>
      <c r="C44" s="5" t="s">
        <v>8</v>
      </c>
      <c r="D44" s="5" t="s">
        <v>24</v>
      </c>
      <c r="E44" s="5" t="s">
        <v>78</v>
      </c>
      <c r="F44" s="5" t="s">
        <v>249</v>
      </c>
      <c r="G44" s="5" t="s">
        <v>0</v>
      </c>
      <c r="H44" s="5" t="s">
        <v>7</v>
      </c>
      <c r="I44" s="6">
        <v>2357.1999999999998</v>
      </c>
      <c r="J44" s="6"/>
      <c r="K44" s="6"/>
      <c r="L44" s="6"/>
      <c r="M44" s="6">
        <v>2304.6999999999998</v>
      </c>
      <c r="N44" s="6">
        <v>2427.6999999999998</v>
      </c>
    </row>
    <row r="45" spans="1:14" ht="60">
      <c r="A45" s="21" t="s">
        <v>253</v>
      </c>
      <c r="B45" s="5" t="s">
        <v>1</v>
      </c>
      <c r="C45" s="5" t="s">
        <v>8</v>
      </c>
      <c r="D45" s="5" t="s">
        <v>24</v>
      </c>
      <c r="E45" s="5" t="s">
        <v>78</v>
      </c>
      <c r="F45" s="5" t="s">
        <v>231</v>
      </c>
      <c r="G45" s="5" t="s">
        <v>0</v>
      </c>
      <c r="H45" s="5" t="s">
        <v>7</v>
      </c>
      <c r="I45" s="6">
        <v>1260.3</v>
      </c>
      <c r="J45" s="6"/>
      <c r="K45" s="6"/>
      <c r="L45" s="6"/>
      <c r="M45" s="6">
        <v>1240.5</v>
      </c>
      <c r="N45" s="6">
        <v>1298</v>
      </c>
    </row>
    <row r="46" spans="1:14" ht="30">
      <c r="A46" s="4" t="s">
        <v>81</v>
      </c>
      <c r="B46" s="5" t="s">
        <v>1</v>
      </c>
      <c r="C46" s="5" t="s">
        <v>9</v>
      </c>
      <c r="D46" s="5" t="s">
        <v>55</v>
      </c>
      <c r="E46" s="5" t="s">
        <v>60</v>
      </c>
      <c r="F46" s="5"/>
      <c r="G46" s="5"/>
      <c r="H46" s="5" t="s">
        <v>10</v>
      </c>
      <c r="I46" s="6">
        <f t="shared" ref="I46:M46" si="26">I47+I53</f>
        <v>5636.5</v>
      </c>
      <c r="J46" s="6">
        <f t="shared" si="26"/>
        <v>610</v>
      </c>
      <c r="K46" s="6">
        <f t="shared" si="26"/>
        <v>0</v>
      </c>
      <c r="L46" s="6">
        <f t="shared" si="26"/>
        <v>0</v>
      </c>
      <c r="M46" s="6">
        <f t="shared" si="26"/>
        <v>6508.2</v>
      </c>
      <c r="N46" s="6">
        <f t="shared" ref="N46" si="27">N47+N53</f>
        <v>6532.2</v>
      </c>
    </row>
    <row r="47" spans="1:14" ht="45">
      <c r="A47" s="4" t="s">
        <v>140</v>
      </c>
      <c r="B47" s="5" t="s">
        <v>1</v>
      </c>
      <c r="C47" s="5" t="s">
        <v>9</v>
      </c>
      <c r="D47" s="5" t="s">
        <v>1</v>
      </c>
      <c r="E47" s="5" t="s">
        <v>60</v>
      </c>
      <c r="F47" s="5"/>
      <c r="G47" s="5"/>
      <c r="H47" s="5"/>
      <c r="I47" s="6">
        <f t="shared" ref="I47:N47" si="28">I48</f>
        <v>4870</v>
      </c>
      <c r="J47" s="6">
        <f t="shared" si="28"/>
        <v>610</v>
      </c>
      <c r="K47" s="6">
        <f t="shared" si="28"/>
        <v>0</v>
      </c>
      <c r="L47" s="6">
        <f t="shared" si="28"/>
        <v>0</v>
      </c>
      <c r="M47" s="6">
        <f t="shared" si="28"/>
        <v>5750</v>
      </c>
      <c r="N47" s="6">
        <f t="shared" si="28"/>
        <v>5750</v>
      </c>
    </row>
    <row r="48" spans="1:14" ht="45">
      <c r="A48" s="4" t="s">
        <v>57</v>
      </c>
      <c r="B48" s="5" t="s">
        <v>1</v>
      </c>
      <c r="C48" s="5" t="s">
        <v>9</v>
      </c>
      <c r="D48" s="5" t="s">
        <v>1</v>
      </c>
      <c r="E48" s="5" t="s">
        <v>58</v>
      </c>
      <c r="F48" s="5"/>
      <c r="G48" s="5"/>
      <c r="H48" s="5"/>
      <c r="I48" s="6">
        <f t="shared" ref="I48:L48" si="29">I49+I50+I51+I52</f>
        <v>4870</v>
      </c>
      <c r="J48" s="6">
        <f t="shared" si="29"/>
        <v>610</v>
      </c>
      <c r="K48" s="6">
        <f t="shared" si="29"/>
        <v>0</v>
      </c>
      <c r="L48" s="6">
        <f t="shared" si="29"/>
        <v>0</v>
      </c>
      <c r="M48" s="6">
        <f t="shared" ref="M48:N48" si="30">SUM(M49:M52)</f>
        <v>5750</v>
      </c>
      <c r="N48" s="6">
        <f t="shared" si="30"/>
        <v>5750</v>
      </c>
    </row>
    <row r="49" spans="1:14" ht="105">
      <c r="A49" s="21" t="s">
        <v>251</v>
      </c>
      <c r="B49" s="5" t="s">
        <v>1</v>
      </c>
      <c r="C49" s="5" t="s">
        <v>9</v>
      </c>
      <c r="D49" s="5" t="s">
        <v>1</v>
      </c>
      <c r="E49" s="5" t="s">
        <v>58</v>
      </c>
      <c r="F49" s="5" t="s">
        <v>252</v>
      </c>
      <c r="G49" s="5" t="s">
        <v>0</v>
      </c>
      <c r="H49" s="5" t="s">
        <v>24</v>
      </c>
      <c r="I49" s="6">
        <v>1670</v>
      </c>
      <c r="J49" s="6"/>
      <c r="K49" s="6"/>
      <c r="L49" s="6"/>
      <c r="M49" s="6">
        <v>1670</v>
      </c>
      <c r="N49" s="6">
        <v>1670</v>
      </c>
    </row>
    <row r="50" spans="1:14" ht="45">
      <c r="A50" s="4" t="s">
        <v>79</v>
      </c>
      <c r="B50" s="5" t="s">
        <v>1</v>
      </c>
      <c r="C50" s="5" t="s">
        <v>9</v>
      </c>
      <c r="D50" s="5" t="s">
        <v>1</v>
      </c>
      <c r="E50" s="5" t="s">
        <v>58</v>
      </c>
      <c r="F50" s="5" t="s">
        <v>74</v>
      </c>
      <c r="G50" s="5" t="s">
        <v>0</v>
      </c>
      <c r="H50" s="5" t="s">
        <v>24</v>
      </c>
      <c r="I50" s="6"/>
      <c r="J50" s="6"/>
      <c r="K50" s="6"/>
      <c r="L50" s="6"/>
      <c r="M50" s="6">
        <v>60</v>
      </c>
      <c r="N50" s="6">
        <v>60</v>
      </c>
    </row>
    <row r="51" spans="1:14" ht="60">
      <c r="A51" s="21" t="s">
        <v>253</v>
      </c>
      <c r="B51" s="5" t="s">
        <v>1</v>
      </c>
      <c r="C51" s="5" t="s">
        <v>9</v>
      </c>
      <c r="D51" s="5" t="s">
        <v>1</v>
      </c>
      <c r="E51" s="5" t="s">
        <v>58</v>
      </c>
      <c r="F51" s="5" t="s">
        <v>231</v>
      </c>
      <c r="G51" s="5" t="s">
        <v>0</v>
      </c>
      <c r="H51" s="5" t="s">
        <v>24</v>
      </c>
      <c r="I51" s="6">
        <v>3200</v>
      </c>
      <c r="J51" s="6">
        <v>610</v>
      </c>
      <c r="K51" s="6"/>
      <c r="L51" s="6"/>
      <c r="M51" s="6">
        <v>4000</v>
      </c>
      <c r="N51" s="6">
        <v>4000</v>
      </c>
    </row>
    <row r="52" spans="1:14" ht="30">
      <c r="A52" s="4" t="s">
        <v>105</v>
      </c>
      <c r="B52" s="5" t="s">
        <v>1</v>
      </c>
      <c r="C52" s="5" t="s">
        <v>9</v>
      </c>
      <c r="D52" s="5" t="s">
        <v>1</v>
      </c>
      <c r="E52" s="5" t="s">
        <v>58</v>
      </c>
      <c r="F52" s="5" t="s">
        <v>75</v>
      </c>
      <c r="G52" s="5" t="s">
        <v>0</v>
      </c>
      <c r="H52" s="5" t="s">
        <v>24</v>
      </c>
      <c r="I52" s="6"/>
      <c r="J52" s="6"/>
      <c r="K52" s="6"/>
      <c r="L52" s="6"/>
      <c r="M52" s="6">
        <v>20</v>
      </c>
      <c r="N52" s="6">
        <v>20</v>
      </c>
    </row>
    <row r="53" spans="1:14" ht="45">
      <c r="A53" s="4" t="s">
        <v>63</v>
      </c>
      <c r="B53" s="5" t="s">
        <v>1</v>
      </c>
      <c r="C53" s="5" t="s">
        <v>9</v>
      </c>
      <c r="D53" s="5" t="s">
        <v>7</v>
      </c>
      <c r="E53" s="5" t="s">
        <v>60</v>
      </c>
      <c r="F53" s="5"/>
      <c r="G53" s="5"/>
      <c r="H53" s="5"/>
      <c r="I53" s="6">
        <f t="shared" ref="I53:N53" si="31">I54</f>
        <v>766.5</v>
      </c>
      <c r="J53" s="6">
        <f t="shared" si="31"/>
        <v>0</v>
      </c>
      <c r="K53" s="6">
        <f t="shared" si="31"/>
        <v>0</v>
      </c>
      <c r="L53" s="6">
        <f t="shared" si="31"/>
        <v>0</v>
      </c>
      <c r="M53" s="6">
        <f t="shared" si="31"/>
        <v>758.19999999999993</v>
      </c>
      <c r="N53" s="6">
        <f t="shared" si="31"/>
        <v>782.2</v>
      </c>
    </row>
    <row r="54" spans="1:14" ht="90">
      <c r="A54" s="4" t="s">
        <v>82</v>
      </c>
      <c r="B54" s="5" t="s">
        <v>1</v>
      </c>
      <c r="C54" s="5" t="s">
        <v>9</v>
      </c>
      <c r="D54" s="5" t="s">
        <v>7</v>
      </c>
      <c r="E54" s="5" t="s">
        <v>78</v>
      </c>
      <c r="F54" s="5"/>
      <c r="G54" s="5"/>
      <c r="H54" s="5"/>
      <c r="I54" s="6">
        <f t="shared" ref="I54:M54" si="32">I55+I56+I57</f>
        <v>766.5</v>
      </c>
      <c r="J54" s="6">
        <f t="shared" si="32"/>
        <v>0</v>
      </c>
      <c r="K54" s="6">
        <f t="shared" si="32"/>
        <v>0</v>
      </c>
      <c r="L54" s="6">
        <f t="shared" si="32"/>
        <v>0</v>
      </c>
      <c r="M54" s="6">
        <f t="shared" si="32"/>
        <v>758.19999999999993</v>
      </c>
      <c r="N54" s="6">
        <f t="shared" ref="N54" si="33">N55+N56+N57</f>
        <v>782.2</v>
      </c>
    </row>
    <row r="55" spans="1:14" ht="105">
      <c r="A55" s="21" t="s">
        <v>251</v>
      </c>
      <c r="B55" s="5" t="s">
        <v>1</v>
      </c>
      <c r="C55" s="5" t="s">
        <v>9</v>
      </c>
      <c r="D55" s="5" t="s">
        <v>7</v>
      </c>
      <c r="E55" s="5" t="s">
        <v>78</v>
      </c>
      <c r="F55" s="5" t="s">
        <v>252</v>
      </c>
      <c r="G55" s="5" t="s">
        <v>0</v>
      </c>
      <c r="H55" s="5" t="s">
        <v>24</v>
      </c>
      <c r="I55" s="6">
        <v>170</v>
      </c>
      <c r="J55" s="6"/>
      <c r="K55" s="6"/>
      <c r="L55" s="6"/>
      <c r="M55" s="6">
        <v>167.4</v>
      </c>
      <c r="N55" s="6">
        <v>175.1</v>
      </c>
    </row>
    <row r="56" spans="1:14" ht="30">
      <c r="A56" s="21" t="s">
        <v>248</v>
      </c>
      <c r="B56" s="5" t="s">
        <v>1</v>
      </c>
      <c r="C56" s="5" t="s">
        <v>9</v>
      </c>
      <c r="D56" s="5" t="s">
        <v>7</v>
      </c>
      <c r="E56" s="5" t="s">
        <v>78</v>
      </c>
      <c r="F56" s="5" t="s">
        <v>249</v>
      </c>
      <c r="G56" s="5" t="s">
        <v>0</v>
      </c>
      <c r="H56" s="5" t="s">
        <v>24</v>
      </c>
      <c r="I56" s="6">
        <v>65</v>
      </c>
      <c r="J56" s="6"/>
      <c r="K56" s="6"/>
      <c r="L56" s="6"/>
      <c r="M56" s="6">
        <v>64</v>
      </c>
      <c r="N56" s="6">
        <v>67</v>
      </c>
    </row>
    <row r="57" spans="1:14" ht="60">
      <c r="A57" s="21" t="s">
        <v>253</v>
      </c>
      <c r="B57" s="5" t="s">
        <v>1</v>
      </c>
      <c r="C57" s="5" t="s">
        <v>9</v>
      </c>
      <c r="D57" s="5" t="s">
        <v>7</v>
      </c>
      <c r="E57" s="5" t="s">
        <v>78</v>
      </c>
      <c r="F57" s="5" t="s">
        <v>231</v>
      </c>
      <c r="G57" s="5" t="s">
        <v>0</v>
      </c>
      <c r="H57" s="5" t="s">
        <v>24</v>
      </c>
      <c r="I57" s="6">
        <v>531.5</v>
      </c>
      <c r="J57" s="6"/>
      <c r="K57" s="6"/>
      <c r="L57" s="6"/>
      <c r="M57" s="6">
        <v>526.79999999999995</v>
      </c>
      <c r="N57" s="6">
        <v>540.1</v>
      </c>
    </row>
    <row r="58" spans="1:14" ht="30">
      <c r="A58" s="4" t="s">
        <v>83</v>
      </c>
      <c r="B58" s="5" t="s">
        <v>1</v>
      </c>
      <c r="C58" s="5" t="s">
        <v>17</v>
      </c>
      <c r="D58" s="5" t="s">
        <v>55</v>
      </c>
      <c r="E58" s="5" t="s">
        <v>60</v>
      </c>
      <c r="F58" s="5"/>
      <c r="G58" s="5"/>
      <c r="H58" s="5"/>
      <c r="I58" s="6" t="e">
        <f>I59</f>
        <v>#REF!</v>
      </c>
      <c r="J58" s="6" t="e">
        <f t="shared" ref="J58:N58" si="34">J59</f>
        <v>#REF!</v>
      </c>
      <c r="K58" s="6" t="e">
        <f t="shared" si="34"/>
        <v>#REF!</v>
      </c>
      <c r="L58" s="6" t="e">
        <f t="shared" si="34"/>
        <v>#REF!</v>
      </c>
      <c r="M58" s="6">
        <f t="shared" si="34"/>
        <v>369.9</v>
      </c>
      <c r="N58" s="6">
        <f t="shared" si="34"/>
        <v>368.6</v>
      </c>
    </row>
    <row r="59" spans="1:14" ht="30">
      <c r="A59" s="4" t="s">
        <v>66</v>
      </c>
      <c r="B59" s="5" t="s">
        <v>1</v>
      </c>
      <c r="C59" s="5" t="s">
        <v>17</v>
      </c>
      <c r="D59" s="5" t="s">
        <v>1</v>
      </c>
      <c r="E59" s="5" t="s">
        <v>60</v>
      </c>
      <c r="F59" s="5"/>
      <c r="G59" s="5"/>
      <c r="H59" s="5"/>
      <c r="I59" s="6" t="e">
        <f>I60+#REF!+I62</f>
        <v>#REF!</v>
      </c>
      <c r="J59" s="6" t="e">
        <f>#REF!+#REF!+J62+J61</f>
        <v>#REF!</v>
      </c>
      <c r="K59" s="6" t="e">
        <f>#REF!+#REF!+K62+K61</f>
        <v>#REF!</v>
      </c>
      <c r="L59" s="6" t="e">
        <f>#REF!+#REF!+L62+L61</f>
        <v>#REF!</v>
      </c>
      <c r="M59" s="6">
        <f>M60+M62</f>
        <v>369.9</v>
      </c>
      <c r="N59" s="6">
        <f>N60+N62</f>
        <v>368.6</v>
      </c>
    </row>
    <row r="60" spans="1:14" ht="45">
      <c r="A60" s="4" t="s">
        <v>261</v>
      </c>
      <c r="B60" s="5" t="s">
        <v>1</v>
      </c>
      <c r="C60" s="5" t="s">
        <v>17</v>
      </c>
      <c r="D60" s="5" t="s">
        <v>1</v>
      </c>
      <c r="E60" s="5" t="s">
        <v>246</v>
      </c>
      <c r="F60" s="5"/>
      <c r="G60" s="5"/>
      <c r="H60" s="5"/>
      <c r="I60" s="6" t="e">
        <f>I61+#REF!</f>
        <v>#REF!</v>
      </c>
      <c r="J60" s="6"/>
      <c r="K60" s="6"/>
      <c r="L60" s="6"/>
      <c r="M60" s="6">
        <f>M61</f>
        <v>336</v>
      </c>
      <c r="N60" s="6">
        <f>N61</f>
        <v>336</v>
      </c>
    </row>
    <row r="61" spans="1:14" ht="45">
      <c r="A61" s="21" t="s">
        <v>4</v>
      </c>
      <c r="B61" s="5" t="s">
        <v>1</v>
      </c>
      <c r="C61" s="5" t="s">
        <v>17</v>
      </c>
      <c r="D61" s="5" t="s">
        <v>1</v>
      </c>
      <c r="E61" s="5" t="s">
        <v>246</v>
      </c>
      <c r="F61" s="5" t="s">
        <v>5</v>
      </c>
      <c r="G61" s="5" t="s">
        <v>0</v>
      </c>
      <c r="H61" s="5" t="s">
        <v>0</v>
      </c>
      <c r="I61" s="6">
        <v>282.39999999999998</v>
      </c>
      <c r="J61" s="6"/>
      <c r="K61" s="6"/>
      <c r="L61" s="6"/>
      <c r="M61" s="6">
        <v>336</v>
      </c>
      <c r="N61" s="6">
        <v>336</v>
      </c>
    </row>
    <row r="62" spans="1:14" ht="45">
      <c r="A62" s="4" t="s">
        <v>205</v>
      </c>
      <c r="B62" s="5" t="s">
        <v>1</v>
      </c>
      <c r="C62" s="5" t="s">
        <v>17</v>
      </c>
      <c r="D62" s="5" t="s">
        <v>1</v>
      </c>
      <c r="E62" s="5" t="s">
        <v>88</v>
      </c>
      <c r="F62" s="5"/>
      <c r="G62" s="5"/>
      <c r="H62" s="5"/>
      <c r="I62" s="6">
        <f t="shared" ref="I62:L62" si="35">I63</f>
        <v>35.799999999999997</v>
      </c>
      <c r="J62" s="6">
        <f t="shared" si="35"/>
        <v>0</v>
      </c>
      <c r="K62" s="6" t="e">
        <f>K63+#REF!</f>
        <v>#REF!</v>
      </c>
      <c r="L62" s="6">
        <f t="shared" si="35"/>
        <v>0</v>
      </c>
      <c r="M62" s="6">
        <f>M63</f>
        <v>33.9</v>
      </c>
      <c r="N62" s="6">
        <f>N63</f>
        <v>32.6</v>
      </c>
    </row>
    <row r="63" spans="1:14">
      <c r="A63" s="4" t="s">
        <v>131</v>
      </c>
      <c r="B63" s="5" t="s">
        <v>1</v>
      </c>
      <c r="C63" s="5" t="s">
        <v>17</v>
      </c>
      <c r="D63" s="5" t="s">
        <v>1</v>
      </c>
      <c r="E63" s="5" t="s">
        <v>88</v>
      </c>
      <c r="F63" s="5" t="s">
        <v>5</v>
      </c>
      <c r="G63" s="5" t="s">
        <v>21</v>
      </c>
      <c r="H63" s="5" t="s">
        <v>1</v>
      </c>
      <c r="I63" s="6">
        <v>35.799999999999997</v>
      </c>
      <c r="J63" s="6"/>
      <c r="K63" s="6">
        <v>-35.799999999999997</v>
      </c>
      <c r="L63" s="6"/>
      <c r="M63" s="6">
        <v>33.9</v>
      </c>
      <c r="N63" s="6">
        <v>32.6</v>
      </c>
    </row>
    <row r="64" spans="1:14" ht="60">
      <c r="A64" s="4" t="s">
        <v>67</v>
      </c>
      <c r="B64" s="5" t="s">
        <v>1</v>
      </c>
      <c r="C64" s="5" t="s">
        <v>18</v>
      </c>
      <c r="D64" s="5" t="s">
        <v>55</v>
      </c>
      <c r="E64" s="5" t="s">
        <v>60</v>
      </c>
      <c r="F64" s="5"/>
      <c r="G64" s="5"/>
      <c r="H64" s="5"/>
      <c r="I64" s="6">
        <f t="shared" ref="I64" si="36">I66</f>
        <v>20</v>
      </c>
      <c r="J64" s="6" t="e">
        <f>J65</f>
        <v>#REF!</v>
      </c>
      <c r="K64" s="6">
        <f t="shared" ref="K64:L64" si="37">K66</f>
        <v>0</v>
      </c>
      <c r="L64" s="6">
        <f t="shared" si="37"/>
        <v>0</v>
      </c>
      <c r="M64" s="6">
        <f>M65</f>
        <v>20</v>
      </c>
      <c r="N64" s="6">
        <f>N65</f>
        <v>20</v>
      </c>
    </row>
    <row r="65" spans="1:14" ht="45">
      <c r="A65" s="4" t="s">
        <v>70</v>
      </c>
      <c r="B65" s="5" t="s">
        <v>1</v>
      </c>
      <c r="C65" s="5" t="s">
        <v>18</v>
      </c>
      <c r="D65" s="5" t="s">
        <v>1</v>
      </c>
      <c r="E65" s="5" t="s">
        <v>60</v>
      </c>
      <c r="F65" s="5"/>
      <c r="G65" s="5"/>
      <c r="H65" s="5"/>
      <c r="I65" s="6">
        <f t="shared" ref="I65:N65" si="38">I66</f>
        <v>20</v>
      </c>
      <c r="J65" s="6" t="e">
        <f>J66+#REF!</f>
        <v>#REF!</v>
      </c>
      <c r="K65" s="6">
        <f t="shared" si="38"/>
        <v>0</v>
      </c>
      <c r="L65" s="6">
        <f t="shared" si="38"/>
        <v>0</v>
      </c>
      <c r="M65" s="6">
        <f t="shared" si="38"/>
        <v>20</v>
      </c>
      <c r="N65" s="6">
        <f t="shared" si="38"/>
        <v>20</v>
      </c>
    </row>
    <row r="66" spans="1:14" ht="45">
      <c r="A66" s="21" t="s">
        <v>4</v>
      </c>
      <c r="B66" s="5" t="s">
        <v>1</v>
      </c>
      <c r="C66" s="5" t="s">
        <v>18</v>
      </c>
      <c r="D66" s="5" t="s">
        <v>1</v>
      </c>
      <c r="E66" s="5" t="s">
        <v>71</v>
      </c>
      <c r="F66" s="5" t="s">
        <v>5</v>
      </c>
      <c r="G66" s="5" t="s">
        <v>0</v>
      </c>
      <c r="H66" s="5" t="s">
        <v>0</v>
      </c>
      <c r="I66" s="6">
        <v>20</v>
      </c>
      <c r="J66" s="6">
        <v>-20</v>
      </c>
      <c r="K66" s="6"/>
      <c r="L66" s="6"/>
      <c r="M66" s="6">
        <v>20</v>
      </c>
      <c r="N66" s="6">
        <v>20</v>
      </c>
    </row>
    <row r="67" spans="1:14" ht="45">
      <c r="A67" s="4" t="s">
        <v>69</v>
      </c>
      <c r="B67" s="5" t="s">
        <v>1</v>
      </c>
      <c r="C67" s="5" t="s">
        <v>19</v>
      </c>
      <c r="D67" s="5" t="s">
        <v>55</v>
      </c>
      <c r="E67" s="5" t="s">
        <v>60</v>
      </c>
      <c r="F67" s="5"/>
      <c r="G67" s="5"/>
      <c r="H67" s="5"/>
      <c r="I67" s="6">
        <f t="shared" ref="I67:N68" si="39">I68</f>
        <v>2529</v>
      </c>
      <c r="J67" s="6">
        <f t="shared" si="39"/>
        <v>736.7</v>
      </c>
      <c r="K67" s="6">
        <f t="shared" si="39"/>
        <v>0</v>
      </c>
      <c r="L67" s="6">
        <f t="shared" si="39"/>
        <v>0</v>
      </c>
      <c r="M67" s="6">
        <f t="shared" si="39"/>
        <v>4882</v>
      </c>
      <c r="N67" s="6">
        <f t="shared" si="39"/>
        <v>4882</v>
      </c>
    </row>
    <row r="68" spans="1:14" ht="45">
      <c r="A68" s="4" t="s">
        <v>89</v>
      </c>
      <c r="B68" s="5" t="s">
        <v>1</v>
      </c>
      <c r="C68" s="5" t="s">
        <v>19</v>
      </c>
      <c r="D68" s="5" t="s">
        <v>1</v>
      </c>
      <c r="E68" s="5" t="s">
        <v>60</v>
      </c>
      <c r="F68" s="5"/>
      <c r="G68" s="5"/>
      <c r="H68" s="5"/>
      <c r="I68" s="6">
        <f t="shared" si="39"/>
        <v>2529</v>
      </c>
      <c r="J68" s="6">
        <f t="shared" si="39"/>
        <v>736.7</v>
      </c>
      <c r="K68" s="6">
        <f t="shared" si="39"/>
        <v>0</v>
      </c>
      <c r="L68" s="6">
        <f t="shared" si="39"/>
        <v>0</v>
      </c>
      <c r="M68" s="6">
        <f>M69+M71</f>
        <v>4882</v>
      </c>
      <c r="N68" s="6">
        <f>N69+N71</f>
        <v>4882</v>
      </c>
    </row>
    <row r="69" spans="1:14" ht="45">
      <c r="A69" s="4" t="s">
        <v>136</v>
      </c>
      <c r="B69" s="5" t="s">
        <v>1</v>
      </c>
      <c r="C69" s="5" t="s">
        <v>19</v>
      </c>
      <c r="D69" s="5" t="s">
        <v>1</v>
      </c>
      <c r="E69" s="5" t="s">
        <v>72</v>
      </c>
      <c r="F69" s="5"/>
      <c r="G69" s="5"/>
      <c r="H69" s="5"/>
      <c r="I69" s="6">
        <f t="shared" ref="I69:L69" si="40">I70+I71</f>
        <v>2529</v>
      </c>
      <c r="J69" s="6">
        <f t="shared" si="40"/>
        <v>736.7</v>
      </c>
      <c r="K69" s="6">
        <f t="shared" si="40"/>
        <v>0</v>
      </c>
      <c r="L69" s="6">
        <f t="shared" si="40"/>
        <v>0</v>
      </c>
      <c r="M69" s="6">
        <f t="shared" ref="M69:N69" si="41">M70</f>
        <v>4589.3</v>
      </c>
      <c r="N69" s="6">
        <f t="shared" si="41"/>
        <v>4589.3</v>
      </c>
    </row>
    <row r="70" spans="1:14" ht="105">
      <c r="A70" s="21" t="s">
        <v>251</v>
      </c>
      <c r="B70" s="5" t="s">
        <v>1</v>
      </c>
      <c r="C70" s="5" t="s">
        <v>19</v>
      </c>
      <c r="D70" s="5" t="s">
        <v>1</v>
      </c>
      <c r="E70" s="5" t="s">
        <v>72</v>
      </c>
      <c r="F70" s="5" t="s">
        <v>252</v>
      </c>
      <c r="G70" s="5" t="s">
        <v>0</v>
      </c>
      <c r="H70" s="5" t="s">
        <v>11</v>
      </c>
      <c r="I70" s="6">
        <v>2324</v>
      </c>
      <c r="J70" s="6">
        <v>736.7</v>
      </c>
      <c r="K70" s="6"/>
      <c r="L70" s="6"/>
      <c r="M70" s="6">
        <v>4589.3</v>
      </c>
      <c r="N70" s="6">
        <v>4589.3</v>
      </c>
    </row>
    <row r="71" spans="1:14" ht="30">
      <c r="A71" s="4" t="s">
        <v>68</v>
      </c>
      <c r="B71" s="5" t="s">
        <v>1</v>
      </c>
      <c r="C71" s="5" t="s">
        <v>19</v>
      </c>
      <c r="D71" s="5" t="s">
        <v>1</v>
      </c>
      <c r="E71" s="5" t="s">
        <v>58</v>
      </c>
      <c r="F71" s="5"/>
      <c r="G71" s="5"/>
      <c r="H71" s="5"/>
      <c r="I71" s="6">
        <f t="shared" ref="I71:M71" si="42">SUM(I72:I73)</f>
        <v>205</v>
      </c>
      <c r="J71" s="6">
        <f t="shared" si="42"/>
        <v>0</v>
      </c>
      <c r="K71" s="6">
        <f t="shared" si="42"/>
        <v>0</v>
      </c>
      <c r="L71" s="6">
        <f t="shared" si="42"/>
        <v>0</v>
      </c>
      <c r="M71" s="6">
        <f t="shared" si="42"/>
        <v>292.7</v>
      </c>
      <c r="N71" s="6">
        <f t="shared" ref="N71" si="43">SUM(N72:N73)</f>
        <v>292.7</v>
      </c>
    </row>
    <row r="72" spans="1:14" ht="45">
      <c r="A72" s="21" t="s">
        <v>4</v>
      </c>
      <c r="B72" s="5" t="s">
        <v>1</v>
      </c>
      <c r="C72" s="5" t="s">
        <v>19</v>
      </c>
      <c r="D72" s="5" t="s">
        <v>1</v>
      </c>
      <c r="E72" s="5" t="s">
        <v>58</v>
      </c>
      <c r="F72" s="5" t="s">
        <v>5</v>
      </c>
      <c r="G72" s="5" t="s">
        <v>0</v>
      </c>
      <c r="H72" s="5" t="s">
        <v>11</v>
      </c>
      <c r="I72" s="6">
        <v>201</v>
      </c>
      <c r="J72" s="6"/>
      <c r="K72" s="6"/>
      <c r="L72" s="6"/>
      <c r="M72" s="6">
        <v>288.7</v>
      </c>
      <c r="N72" s="6">
        <v>288.7</v>
      </c>
    </row>
    <row r="73" spans="1:14">
      <c r="A73" s="21" t="s">
        <v>6</v>
      </c>
      <c r="B73" s="5" t="s">
        <v>1</v>
      </c>
      <c r="C73" s="5" t="s">
        <v>19</v>
      </c>
      <c r="D73" s="5" t="s">
        <v>1</v>
      </c>
      <c r="E73" s="5" t="s">
        <v>58</v>
      </c>
      <c r="F73" s="5" t="s">
        <v>250</v>
      </c>
      <c r="G73" s="5" t="s">
        <v>0</v>
      </c>
      <c r="H73" s="5" t="s">
        <v>11</v>
      </c>
      <c r="I73" s="6">
        <v>4</v>
      </c>
      <c r="J73" s="6"/>
      <c r="K73" s="6"/>
      <c r="L73" s="6"/>
      <c r="M73" s="6">
        <v>4</v>
      </c>
      <c r="N73" s="6">
        <v>4</v>
      </c>
    </row>
    <row r="74" spans="1:14" ht="45">
      <c r="A74" s="4" t="s">
        <v>137</v>
      </c>
      <c r="B74" s="5" t="s">
        <v>1</v>
      </c>
      <c r="C74" s="5" t="s">
        <v>52</v>
      </c>
      <c r="D74" s="5" t="s">
        <v>55</v>
      </c>
      <c r="E74" s="5" t="s">
        <v>60</v>
      </c>
      <c r="F74" s="5"/>
      <c r="G74" s="5"/>
      <c r="H74" s="5"/>
      <c r="I74" s="6">
        <f t="shared" ref="I74:N75" si="44">I75</f>
        <v>200</v>
      </c>
      <c r="J74" s="6">
        <f t="shared" si="44"/>
        <v>0</v>
      </c>
      <c r="K74" s="6">
        <f t="shared" si="44"/>
        <v>0</v>
      </c>
      <c r="L74" s="6">
        <f t="shared" si="44"/>
        <v>0</v>
      </c>
      <c r="M74" s="6">
        <f t="shared" si="44"/>
        <v>150</v>
      </c>
      <c r="N74" s="6">
        <f t="shared" si="44"/>
        <v>150</v>
      </c>
    </row>
    <row r="75" spans="1:14" ht="75">
      <c r="A75" s="4" t="s">
        <v>138</v>
      </c>
      <c r="B75" s="5" t="s">
        <v>1</v>
      </c>
      <c r="C75" s="5" t="s">
        <v>52</v>
      </c>
      <c r="D75" s="5" t="s">
        <v>1</v>
      </c>
      <c r="E75" s="5" t="s">
        <v>60</v>
      </c>
      <c r="F75" s="5"/>
      <c r="G75" s="5"/>
      <c r="H75" s="5"/>
      <c r="I75" s="6">
        <f t="shared" si="44"/>
        <v>200</v>
      </c>
      <c r="J75" s="6">
        <f t="shared" si="44"/>
        <v>0</v>
      </c>
      <c r="K75" s="6">
        <f t="shared" si="44"/>
        <v>0</v>
      </c>
      <c r="L75" s="6">
        <f t="shared" si="44"/>
        <v>0</v>
      </c>
      <c r="M75" s="6">
        <f t="shared" si="44"/>
        <v>150</v>
      </c>
      <c r="N75" s="6">
        <f t="shared" si="44"/>
        <v>150</v>
      </c>
    </row>
    <row r="76" spans="1:14" ht="45">
      <c r="A76" s="21" t="s">
        <v>4</v>
      </c>
      <c r="B76" s="5" t="s">
        <v>1</v>
      </c>
      <c r="C76" s="5" t="s">
        <v>52</v>
      </c>
      <c r="D76" s="5" t="s">
        <v>1</v>
      </c>
      <c r="E76" s="5" t="s">
        <v>58</v>
      </c>
      <c r="F76" s="5" t="s">
        <v>5</v>
      </c>
      <c r="G76" s="5" t="s">
        <v>0</v>
      </c>
      <c r="H76" s="5" t="s">
        <v>7</v>
      </c>
      <c r="I76" s="6">
        <v>200</v>
      </c>
      <c r="J76" s="6"/>
      <c r="K76" s="6"/>
      <c r="L76" s="6"/>
      <c r="M76" s="6">
        <v>150</v>
      </c>
      <c r="N76" s="6">
        <v>150</v>
      </c>
    </row>
    <row r="77" spans="1:14" ht="63">
      <c r="A77" s="1" t="s">
        <v>38</v>
      </c>
      <c r="B77" s="2" t="s">
        <v>7</v>
      </c>
      <c r="C77" s="2" t="s">
        <v>2</v>
      </c>
      <c r="D77" s="2" t="s">
        <v>55</v>
      </c>
      <c r="E77" s="2" t="s">
        <v>60</v>
      </c>
      <c r="F77" s="2"/>
      <c r="G77" s="2"/>
      <c r="H77" s="2"/>
      <c r="I77" s="3" t="e">
        <f>I78+I85+I88+I95+I102</f>
        <v>#REF!</v>
      </c>
      <c r="J77" s="3" t="e">
        <f>J78+J85+J88+J95+J102+#REF!</f>
        <v>#REF!</v>
      </c>
      <c r="K77" s="3" t="e">
        <f>K78+K85+K88+K95+K102</f>
        <v>#REF!</v>
      </c>
      <c r="L77" s="3" t="e">
        <f>L78+L85+L88+L95+L102</f>
        <v>#REF!</v>
      </c>
      <c r="M77" s="3">
        <f>M78+M85+M88+M95+M102</f>
        <v>32541.3</v>
      </c>
      <c r="N77" s="3">
        <f>N78+N85+N88+N95+N102</f>
        <v>32618.799999999999</v>
      </c>
    </row>
    <row r="78" spans="1:14" s="16" customFormat="1" ht="30">
      <c r="A78" s="4" t="s">
        <v>93</v>
      </c>
      <c r="B78" s="5" t="s">
        <v>7</v>
      </c>
      <c r="C78" s="5" t="s">
        <v>17</v>
      </c>
      <c r="D78" s="5" t="s">
        <v>55</v>
      </c>
      <c r="E78" s="5" t="s">
        <v>60</v>
      </c>
      <c r="F78" s="5"/>
      <c r="G78" s="5"/>
      <c r="H78" s="5"/>
      <c r="I78" s="6">
        <f t="shared" ref="I78:M78" si="45">I79+I82</f>
        <v>5032.7</v>
      </c>
      <c r="J78" s="6">
        <f t="shared" si="45"/>
        <v>800</v>
      </c>
      <c r="K78" s="6">
        <f t="shared" si="45"/>
        <v>0</v>
      </c>
      <c r="L78" s="6">
        <f t="shared" si="45"/>
        <v>0</v>
      </c>
      <c r="M78" s="6">
        <f t="shared" si="45"/>
        <v>6042.7</v>
      </c>
      <c r="N78" s="6">
        <f t="shared" ref="N78" si="46">N79+N82</f>
        <v>6042.7</v>
      </c>
    </row>
    <row r="79" spans="1:14" s="16" customFormat="1" ht="45">
      <c r="A79" s="4" t="s">
        <v>192</v>
      </c>
      <c r="B79" s="5" t="s">
        <v>7</v>
      </c>
      <c r="C79" s="5" t="s">
        <v>17</v>
      </c>
      <c r="D79" s="5" t="s">
        <v>1</v>
      </c>
      <c r="E79" s="5" t="s">
        <v>60</v>
      </c>
      <c r="F79" s="5"/>
      <c r="G79" s="5"/>
      <c r="H79" s="5"/>
      <c r="I79" s="6">
        <f t="shared" ref="I79:N80" si="47">I80</f>
        <v>4290</v>
      </c>
      <c r="J79" s="6">
        <f t="shared" si="47"/>
        <v>800</v>
      </c>
      <c r="K79" s="6">
        <f t="shared" si="47"/>
        <v>0</v>
      </c>
      <c r="L79" s="6">
        <f t="shared" si="47"/>
        <v>0</v>
      </c>
      <c r="M79" s="6">
        <f t="shared" si="47"/>
        <v>5300</v>
      </c>
      <c r="N79" s="6">
        <f t="shared" si="47"/>
        <v>5300</v>
      </c>
    </row>
    <row r="80" spans="1:14" s="16" customFormat="1" ht="45">
      <c r="A80" s="4" t="s">
        <v>57</v>
      </c>
      <c r="B80" s="5" t="s">
        <v>7</v>
      </c>
      <c r="C80" s="5" t="s">
        <v>17</v>
      </c>
      <c r="D80" s="5" t="s">
        <v>1</v>
      </c>
      <c r="E80" s="5" t="s">
        <v>58</v>
      </c>
      <c r="F80" s="5"/>
      <c r="G80" s="5"/>
      <c r="H80" s="5"/>
      <c r="I80" s="6">
        <f t="shared" si="47"/>
        <v>4290</v>
      </c>
      <c r="J80" s="6">
        <f t="shared" si="47"/>
        <v>800</v>
      </c>
      <c r="K80" s="6">
        <f t="shared" si="47"/>
        <v>0</v>
      </c>
      <c r="L80" s="6">
        <f t="shared" si="47"/>
        <v>0</v>
      </c>
      <c r="M80" s="6">
        <f t="shared" si="47"/>
        <v>5300</v>
      </c>
      <c r="N80" s="6">
        <f t="shared" si="47"/>
        <v>5300</v>
      </c>
    </row>
    <row r="81" spans="1:14" s="16" customFormat="1" ht="60">
      <c r="A81" s="21" t="s">
        <v>253</v>
      </c>
      <c r="B81" s="5" t="s">
        <v>7</v>
      </c>
      <c r="C81" s="5" t="s">
        <v>17</v>
      </c>
      <c r="D81" s="5" t="s">
        <v>1</v>
      </c>
      <c r="E81" s="5" t="s">
        <v>58</v>
      </c>
      <c r="F81" s="5" t="s">
        <v>231</v>
      </c>
      <c r="G81" s="5" t="s">
        <v>0</v>
      </c>
      <c r="H81" s="5" t="s">
        <v>7</v>
      </c>
      <c r="I81" s="6">
        <v>4290</v>
      </c>
      <c r="J81" s="6">
        <v>800</v>
      </c>
      <c r="K81" s="6"/>
      <c r="L81" s="6"/>
      <c r="M81" s="6">
        <v>5300</v>
      </c>
      <c r="N81" s="6">
        <v>5300</v>
      </c>
    </row>
    <row r="82" spans="1:14" s="16" customFormat="1" ht="45">
      <c r="A82" s="4" t="s">
        <v>63</v>
      </c>
      <c r="B82" s="5" t="s">
        <v>7</v>
      </c>
      <c r="C82" s="5" t="s">
        <v>17</v>
      </c>
      <c r="D82" s="5" t="s">
        <v>7</v>
      </c>
      <c r="E82" s="5" t="s">
        <v>60</v>
      </c>
      <c r="F82" s="5"/>
      <c r="G82" s="5"/>
      <c r="H82" s="5"/>
      <c r="I82" s="6">
        <f t="shared" ref="I82:N83" si="48">I83</f>
        <v>742.7</v>
      </c>
      <c r="J82" s="6">
        <f t="shared" si="48"/>
        <v>0</v>
      </c>
      <c r="K82" s="6">
        <f t="shared" si="48"/>
        <v>0</v>
      </c>
      <c r="L82" s="6">
        <f t="shared" si="48"/>
        <v>0</v>
      </c>
      <c r="M82" s="6">
        <f t="shared" si="48"/>
        <v>742.7</v>
      </c>
      <c r="N82" s="6">
        <f t="shared" si="48"/>
        <v>742.7</v>
      </c>
    </row>
    <row r="83" spans="1:14" s="16" customFormat="1" ht="90">
      <c r="A83" s="4" t="s">
        <v>82</v>
      </c>
      <c r="B83" s="5" t="s">
        <v>7</v>
      </c>
      <c r="C83" s="5" t="s">
        <v>17</v>
      </c>
      <c r="D83" s="5" t="s">
        <v>7</v>
      </c>
      <c r="E83" s="5" t="s">
        <v>78</v>
      </c>
      <c r="F83" s="5"/>
      <c r="G83" s="5"/>
      <c r="H83" s="5"/>
      <c r="I83" s="6">
        <f t="shared" si="48"/>
        <v>742.7</v>
      </c>
      <c r="J83" s="6">
        <f t="shared" si="48"/>
        <v>0</v>
      </c>
      <c r="K83" s="6">
        <f t="shared" si="48"/>
        <v>0</v>
      </c>
      <c r="L83" s="6">
        <f t="shared" si="48"/>
        <v>0</v>
      </c>
      <c r="M83" s="6">
        <f t="shared" si="48"/>
        <v>742.7</v>
      </c>
      <c r="N83" s="6">
        <f t="shared" si="48"/>
        <v>742.7</v>
      </c>
    </row>
    <row r="84" spans="1:14" s="16" customFormat="1" ht="60">
      <c r="A84" s="21" t="s">
        <v>253</v>
      </c>
      <c r="B84" s="5" t="s">
        <v>7</v>
      </c>
      <c r="C84" s="5" t="s">
        <v>17</v>
      </c>
      <c r="D84" s="5" t="s">
        <v>7</v>
      </c>
      <c r="E84" s="5" t="s">
        <v>78</v>
      </c>
      <c r="F84" s="5" t="s">
        <v>231</v>
      </c>
      <c r="G84" s="5" t="s">
        <v>0</v>
      </c>
      <c r="H84" s="5" t="s">
        <v>7</v>
      </c>
      <c r="I84" s="6">
        <v>742.7</v>
      </c>
      <c r="J84" s="6"/>
      <c r="K84" s="6"/>
      <c r="L84" s="6"/>
      <c r="M84" s="6">
        <v>742.7</v>
      </c>
      <c r="N84" s="6">
        <v>742.7</v>
      </c>
    </row>
    <row r="85" spans="1:14" s="16" customFormat="1" ht="45">
      <c r="A85" s="4" t="s">
        <v>133</v>
      </c>
      <c r="B85" s="5" t="s">
        <v>7</v>
      </c>
      <c r="C85" s="5" t="s">
        <v>18</v>
      </c>
      <c r="D85" s="5" t="s">
        <v>55</v>
      </c>
      <c r="E85" s="5" t="s">
        <v>60</v>
      </c>
      <c r="F85" s="5"/>
      <c r="G85" s="5"/>
      <c r="H85" s="5"/>
      <c r="I85" s="6">
        <f t="shared" ref="I85:N86" si="49">I86</f>
        <v>300</v>
      </c>
      <c r="J85" s="6" t="e">
        <f t="shared" si="49"/>
        <v>#REF!</v>
      </c>
      <c r="K85" s="6">
        <f t="shared" si="49"/>
        <v>0</v>
      </c>
      <c r="L85" s="6">
        <f t="shared" si="49"/>
        <v>0</v>
      </c>
      <c r="M85" s="6">
        <f t="shared" si="49"/>
        <v>350</v>
      </c>
      <c r="N85" s="6">
        <f t="shared" si="49"/>
        <v>350</v>
      </c>
    </row>
    <row r="86" spans="1:14" s="16" customFormat="1" ht="30">
      <c r="A86" s="4" t="s">
        <v>139</v>
      </c>
      <c r="B86" s="5" t="s">
        <v>7</v>
      </c>
      <c r="C86" s="5" t="s">
        <v>18</v>
      </c>
      <c r="D86" s="5" t="s">
        <v>1</v>
      </c>
      <c r="E86" s="5" t="s">
        <v>60</v>
      </c>
      <c r="F86" s="5"/>
      <c r="G86" s="5"/>
      <c r="H86" s="5"/>
      <c r="I86" s="6">
        <f t="shared" si="49"/>
        <v>300</v>
      </c>
      <c r="J86" s="6" t="e">
        <f>J87+#REF!</f>
        <v>#REF!</v>
      </c>
      <c r="K86" s="6">
        <f t="shared" si="49"/>
        <v>0</v>
      </c>
      <c r="L86" s="6">
        <f t="shared" si="49"/>
        <v>0</v>
      </c>
      <c r="M86" s="6">
        <f>M87</f>
        <v>350</v>
      </c>
      <c r="N86" s="6">
        <f>N87</f>
        <v>350</v>
      </c>
    </row>
    <row r="87" spans="1:14" s="16" customFormat="1" ht="45">
      <c r="A87" s="21" t="s">
        <v>4</v>
      </c>
      <c r="B87" s="5" t="s">
        <v>7</v>
      </c>
      <c r="C87" s="5" t="s">
        <v>18</v>
      </c>
      <c r="D87" s="5" t="s">
        <v>1</v>
      </c>
      <c r="E87" s="5" t="s">
        <v>99</v>
      </c>
      <c r="F87" s="5" t="s">
        <v>5</v>
      </c>
      <c r="G87" s="5" t="s">
        <v>22</v>
      </c>
      <c r="H87" s="5" t="s">
        <v>1</v>
      </c>
      <c r="I87" s="6">
        <v>300</v>
      </c>
      <c r="J87" s="6">
        <v>-170</v>
      </c>
      <c r="K87" s="6"/>
      <c r="L87" s="6"/>
      <c r="M87" s="6">
        <v>350</v>
      </c>
      <c r="N87" s="6">
        <v>350</v>
      </c>
    </row>
    <row r="88" spans="1:14" s="16" customFormat="1" ht="45">
      <c r="A88" s="4" t="s">
        <v>94</v>
      </c>
      <c r="B88" s="5" t="s">
        <v>7</v>
      </c>
      <c r="C88" s="5" t="s">
        <v>19</v>
      </c>
      <c r="D88" s="5" t="s">
        <v>55</v>
      </c>
      <c r="E88" s="5" t="s">
        <v>60</v>
      </c>
      <c r="F88" s="5"/>
      <c r="G88" s="5"/>
      <c r="H88" s="5"/>
      <c r="I88" s="6" t="e">
        <f>I89+#REF!</f>
        <v>#REF!</v>
      </c>
      <c r="J88" s="6" t="e">
        <f>J89+#REF!</f>
        <v>#REF!</v>
      </c>
      <c r="K88" s="6" t="e">
        <f>K89+#REF!</f>
        <v>#REF!</v>
      </c>
      <c r="L88" s="6" t="e">
        <f>L89+#REF!</f>
        <v>#REF!</v>
      </c>
      <c r="M88" s="6">
        <f>M89+M92</f>
        <v>4216</v>
      </c>
      <c r="N88" s="6">
        <f>N89+N92</f>
        <v>4252.1000000000004</v>
      </c>
    </row>
    <row r="89" spans="1:14" s="16" customFormat="1" ht="45">
      <c r="A89" s="4" t="s">
        <v>90</v>
      </c>
      <c r="B89" s="5" t="s">
        <v>7</v>
      </c>
      <c r="C89" s="5" t="s">
        <v>19</v>
      </c>
      <c r="D89" s="5" t="s">
        <v>1</v>
      </c>
      <c r="E89" s="5" t="s">
        <v>60</v>
      </c>
      <c r="F89" s="5"/>
      <c r="G89" s="5"/>
      <c r="H89" s="5"/>
      <c r="I89" s="6">
        <f t="shared" ref="I89:N90" si="50">I90</f>
        <v>2719.1</v>
      </c>
      <c r="J89" s="6">
        <f t="shared" si="50"/>
        <v>627</v>
      </c>
      <c r="K89" s="6">
        <f t="shared" si="50"/>
        <v>0</v>
      </c>
      <c r="L89" s="6">
        <f t="shared" si="50"/>
        <v>0</v>
      </c>
      <c r="M89" s="6">
        <f t="shared" si="50"/>
        <v>3214</v>
      </c>
      <c r="N89" s="6">
        <f t="shared" si="50"/>
        <v>3214</v>
      </c>
    </row>
    <row r="90" spans="1:14" s="16" customFormat="1" ht="45">
      <c r="A90" s="4" t="s">
        <v>57</v>
      </c>
      <c r="B90" s="5" t="s">
        <v>7</v>
      </c>
      <c r="C90" s="5" t="s">
        <v>19</v>
      </c>
      <c r="D90" s="5" t="s">
        <v>1</v>
      </c>
      <c r="E90" s="5" t="s">
        <v>58</v>
      </c>
      <c r="F90" s="5"/>
      <c r="G90" s="5"/>
      <c r="H90" s="5"/>
      <c r="I90" s="6">
        <f t="shared" si="50"/>
        <v>2719.1</v>
      </c>
      <c r="J90" s="6">
        <f t="shared" si="50"/>
        <v>627</v>
      </c>
      <c r="K90" s="6">
        <f t="shared" si="50"/>
        <v>0</v>
      </c>
      <c r="L90" s="6">
        <f t="shared" si="50"/>
        <v>0</v>
      </c>
      <c r="M90" s="6">
        <f t="shared" si="50"/>
        <v>3214</v>
      </c>
      <c r="N90" s="6">
        <f t="shared" si="50"/>
        <v>3214</v>
      </c>
    </row>
    <row r="91" spans="1:14" s="16" customFormat="1" ht="60">
      <c r="A91" s="21" t="s">
        <v>253</v>
      </c>
      <c r="B91" s="5" t="s">
        <v>7</v>
      </c>
      <c r="C91" s="5" t="s">
        <v>19</v>
      </c>
      <c r="D91" s="5" t="s">
        <v>1</v>
      </c>
      <c r="E91" s="5" t="s">
        <v>58</v>
      </c>
      <c r="F91" s="5" t="s">
        <v>231</v>
      </c>
      <c r="G91" s="5" t="s">
        <v>22</v>
      </c>
      <c r="H91" s="5" t="s">
        <v>1</v>
      </c>
      <c r="I91" s="6">
        <v>2719.1</v>
      </c>
      <c r="J91" s="6">
        <v>627</v>
      </c>
      <c r="K91" s="6"/>
      <c r="L91" s="6"/>
      <c r="M91" s="6">
        <v>3214</v>
      </c>
      <c r="N91" s="6">
        <v>3214</v>
      </c>
    </row>
    <row r="92" spans="1:14" s="16" customFormat="1" ht="45">
      <c r="A92" s="4" t="s">
        <v>197</v>
      </c>
      <c r="B92" s="5" t="s">
        <v>7</v>
      </c>
      <c r="C92" s="5" t="s">
        <v>19</v>
      </c>
      <c r="D92" s="5" t="s">
        <v>7</v>
      </c>
      <c r="E92" s="5" t="s">
        <v>60</v>
      </c>
      <c r="F92" s="5"/>
      <c r="G92" s="5"/>
      <c r="H92" s="5"/>
      <c r="I92" s="6" t="e">
        <f>I93+I96</f>
        <v>#REF!</v>
      </c>
      <c r="J92" s="6" t="e">
        <f>J93+J96</f>
        <v>#REF!</v>
      </c>
      <c r="K92" s="6" t="e">
        <f>K93+K96</f>
        <v>#REF!</v>
      </c>
      <c r="L92" s="6" t="e">
        <f>L93+L96</f>
        <v>#REF!</v>
      </c>
      <c r="M92" s="6">
        <f>M93</f>
        <v>1002</v>
      </c>
      <c r="N92" s="6">
        <f>N93</f>
        <v>1038.0999999999999</v>
      </c>
    </row>
    <row r="93" spans="1:14" s="16" customFormat="1" ht="135">
      <c r="A93" s="4" t="s">
        <v>84</v>
      </c>
      <c r="B93" s="5" t="s">
        <v>7</v>
      </c>
      <c r="C93" s="5" t="s">
        <v>19</v>
      </c>
      <c r="D93" s="5" t="s">
        <v>7</v>
      </c>
      <c r="E93" s="5" t="s">
        <v>98</v>
      </c>
      <c r="F93" s="5"/>
      <c r="G93" s="5"/>
      <c r="H93" s="5"/>
      <c r="I93" s="6" t="e">
        <f t="shared" ref="I93:L93" si="51">I95</f>
        <v>#REF!</v>
      </c>
      <c r="J93" s="6" t="e">
        <f t="shared" si="51"/>
        <v>#REF!</v>
      </c>
      <c r="K93" s="6" t="e">
        <f t="shared" si="51"/>
        <v>#REF!</v>
      </c>
      <c r="L93" s="6" t="e">
        <f t="shared" si="51"/>
        <v>#REF!</v>
      </c>
      <c r="M93" s="6">
        <f t="shared" ref="M93:N93" si="52">M94</f>
        <v>1002</v>
      </c>
      <c r="N93" s="6">
        <f t="shared" si="52"/>
        <v>1038.0999999999999</v>
      </c>
    </row>
    <row r="94" spans="1:14" s="16" customFormat="1" ht="60">
      <c r="A94" s="21" t="s">
        <v>253</v>
      </c>
      <c r="B94" s="5" t="s">
        <v>7</v>
      </c>
      <c r="C94" s="5" t="s">
        <v>19</v>
      </c>
      <c r="D94" s="5" t="s">
        <v>7</v>
      </c>
      <c r="E94" s="5" t="s">
        <v>98</v>
      </c>
      <c r="F94" s="5" t="s">
        <v>231</v>
      </c>
      <c r="G94" s="5" t="s">
        <v>22</v>
      </c>
      <c r="H94" s="5" t="s">
        <v>1</v>
      </c>
      <c r="I94" s="6">
        <v>930</v>
      </c>
      <c r="J94" s="6"/>
      <c r="K94" s="6"/>
      <c r="L94" s="6"/>
      <c r="M94" s="6">
        <v>1002</v>
      </c>
      <c r="N94" s="6">
        <v>1038.0999999999999</v>
      </c>
    </row>
    <row r="95" spans="1:14" s="16" customFormat="1" ht="45">
      <c r="A95" s="4" t="s">
        <v>130</v>
      </c>
      <c r="B95" s="5" t="s">
        <v>7</v>
      </c>
      <c r="C95" s="5" t="s">
        <v>52</v>
      </c>
      <c r="D95" s="5" t="s">
        <v>55</v>
      </c>
      <c r="E95" s="5" t="s">
        <v>60</v>
      </c>
      <c r="F95" s="5"/>
      <c r="G95" s="5"/>
      <c r="H95" s="5"/>
      <c r="I95" s="6" t="e">
        <f>I96+I99</f>
        <v>#REF!</v>
      </c>
      <c r="J95" s="6" t="e">
        <f>J96+J99+#REF!+#REF!</f>
        <v>#REF!</v>
      </c>
      <c r="K95" s="6" t="e">
        <f>#REF!</f>
        <v>#REF!</v>
      </c>
      <c r="L95" s="6" t="e">
        <f>#REF!+L99</f>
        <v>#REF!</v>
      </c>
      <c r="M95" s="6">
        <f>M96+M99</f>
        <v>20510.5</v>
      </c>
      <c r="N95" s="6">
        <f>N96+N99</f>
        <v>20540.900000000001</v>
      </c>
    </row>
    <row r="96" spans="1:14" s="16" customFormat="1" ht="45">
      <c r="A96" s="4" t="s">
        <v>90</v>
      </c>
      <c r="B96" s="5" t="s">
        <v>7</v>
      </c>
      <c r="C96" s="5" t="s">
        <v>52</v>
      </c>
      <c r="D96" s="5" t="s">
        <v>1</v>
      </c>
      <c r="E96" s="5" t="s">
        <v>60</v>
      </c>
      <c r="F96" s="5"/>
      <c r="G96" s="5"/>
      <c r="H96" s="5"/>
      <c r="I96" s="6">
        <f t="shared" ref="I96:N97" si="53">I97</f>
        <v>20874</v>
      </c>
      <c r="J96" s="6">
        <f>J97</f>
        <v>-2286</v>
      </c>
      <c r="K96" s="6"/>
      <c r="L96" s="6" t="e">
        <f>#REF!+#REF!+#REF!</f>
        <v>#REF!</v>
      </c>
      <c r="M96" s="6">
        <f t="shared" ref="M96:N96" si="54">M97</f>
        <v>19000</v>
      </c>
      <c r="N96" s="6">
        <f t="shared" si="54"/>
        <v>19000</v>
      </c>
    </row>
    <row r="97" spans="1:14" s="16" customFormat="1" ht="45">
      <c r="A97" s="4" t="s">
        <v>57</v>
      </c>
      <c r="B97" s="5" t="s">
        <v>7</v>
      </c>
      <c r="C97" s="5" t="s">
        <v>52</v>
      </c>
      <c r="D97" s="5" t="s">
        <v>1</v>
      </c>
      <c r="E97" s="5" t="s">
        <v>58</v>
      </c>
      <c r="F97" s="5"/>
      <c r="G97" s="5"/>
      <c r="H97" s="5"/>
      <c r="I97" s="6">
        <f>I98</f>
        <v>20874</v>
      </c>
      <c r="J97" s="6">
        <f t="shared" si="53"/>
        <v>-2286</v>
      </c>
      <c r="K97" s="6">
        <f t="shared" si="53"/>
        <v>0</v>
      </c>
      <c r="L97" s="6">
        <f t="shared" si="53"/>
        <v>0</v>
      </c>
      <c r="M97" s="6">
        <f t="shared" si="53"/>
        <v>19000</v>
      </c>
      <c r="N97" s="6">
        <f t="shared" si="53"/>
        <v>19000</v>
      </c>
    </row>
    <row r="98" spans="1:14" s="16" customFormat="1" ht="60">
      <c r="A98" s="21" t="s">
        <v>253</v>
      </c>
      <c r="B98" s="5" t="s">
        <v>7</v>
      </c>
      <c r="C98" s="5" t="s">
        <v>52</v>
      </c>
      <c r="D98" s="5" t="s">
        <v>1</v>
      </c>
      <c r="E98" s="5" t="s">
        <v>58</v>
      </c>
      <c r="F98" s="5" t="s">
        <v>231</v>
      </c>
      <c r="G98" s="5" t="s">
        <v>22</v>
      </c>
      <c r="H98" s="5" t="s">
        <v>1</v>
      </c>
      <c r="I98" s="6">
        <v>20874</v>
      </c>
      <c r="J98" s="6">
        <v>-2286</v>
      </c>
      <c r="K98" s="6"/>
      <c r="L98" s="6"/>
      <c r="M98" s="6">
        <v>19000</v>
      </c>
      <c r="N98" s="6">
        <v>19000</v>
      </c>
    </row>
    <row r="99" spans="1:14" s="16" customFormat="1" ht="45">
      <c r="A99" s="4" t="s">
        <v>241</v>
      </c>
      <c r="B99" s="5" t="s">
        <v>7</v>
      </c>
      <c r="C99" s="5" t="s">
        <v>52</v>
      </c>
      <c r="D99" s="5" t="s">
        <v>7</v>
      </c>
      <c r="E99" s="5" t="s">
        <v>60</v>
      </c>
      <c r="F99" s="5"/>
      <c r="G99" s="5"/>
      <c r="H99" s="5"/>
      <c r="I99" s="6" t="e">
        <f>I100+#REF!</f>
        <v>#REF!</v>
      </c>
      <c r="J99" s="6" t="e">
        <f>J100+#REF!</f>
        <v>#REF!</v>
      </c>
      <c r="K99" s="6" t="e">
        <f>K100+#REF!</f>
        <v>#REF!</v>
      </c>
      <c r="L99" s="6" t="e">
        <f>#REF!+#REF!</f>
        <v>#REF!</v>
      </c>
      <c r="M99" s="6">
        <f>M100</f>
        <v>1510.5</v>
      </c>
      <c r="N99" s="6">
        <f>N100</f>
        <v>1540.9</v>
      </c>
    </row>
    <row r="100" spans="1:14" s="16" customFormat="1" ht="45">
      <c r="A100" s="4" t="s">
        <v>262</v>
      </c>
      <c r="B100" s="5" t="s">
        <v>7</v>
      </c>
      <c r="C100" s="5" t="s">
        <v>52</v>
      </c>
      <c r="D100" s="5" t="s">
        <v>7</v>
      </c>
      <c r="E100" s="5" t="s">
        <v>193</v>
      </c>
      <c r="F100" s="5"/>
      <c r="G100" s="5"/>
      <c r="H100" s="5"/>
      <c r="I100" s="6">
        <f t="shared" ref="I100:N100" si="55">I101</f>
        <v>1339</v>
      </c>
      <c r="J100" s="6">
        <f t="shared" si="55"/>
        <v>0</v>
      </c>
      <c r="K100" s="6">
        <f t="shared" si="55"/>
        <v>0</v>
      </c>
      <c r="L100" s="6">
        <f t="shared" si="55"/>
        <v>0</v>
      </c>
      <c r="M100" s="6">
        <f t="shared" si="55"/>
        <v>1510.5</v>
      </c>
      <c r="N100" s="6">
        <f t="shared" si="55"/>
        <v>1540.9</v>
      </c>
    </row>
    <row r="101" spans="1:14" s="16" customFormat="1" ht="60">
      <c r="A101" s="21" t="s">
        <v>253</v>
      </c>
      <c r="B101" s="5" t="s">
        <v>7</v>
      </c>
      <c r="C101" s="5" t="s">
        <v>52</v>
      </c>
      <c r="D101" s="5" t="s">
        <v>7</v>
      </c>
      <c r="E101" s="5" t="s">
        <v>193</v>
      </c>
      <c r="F101" s="5" t="s">
        <v>231</v>
      </c>
      <c r="G101" s="5" t="s">
        <v>22</v>
      </c>
      <c r="H101" s="5" t="s">
        <v>1</v>
      </c>
      <c r="I101" s="6">
        <v>1339</v>
      </c>
      <c r="J101" s="6"/>
      <c r="K101" s="6"/>
      <c r="L101" s="6"/>
      <c r="M101" s="6">
        <v>1510.5</v>
      </c>
      <c r="N101" s="6">
        <v>1540.9</v>
      </c>
    </row>
    <row r="102" spans="1:14" s="16" customFormat="1" ht="75">
      <c r="A102" s="4" t="s">
        <v>85</v>
      </c>
      <c r="B102" s="5" t="s">
        <v>7</v>
      </c>
      <c r="C102" s="5" t="s">
        <v>54</v>
      </c>
      <c r="D102" s="5" t="s">
        <v>55</v>
      </c>
      <c r="E102" s="5" t="s">
        <v>60</v>
      </c>
      <c r="F102" s="5"/>
      <c r="G102" s="5"/>
      <c r="H102" s="5"/>
      <c r="I102" s="6" t="e">
        <f>I103+I108+#REF!+#REF!</f>
        <v>#REF!</v>
      </c>
      <c r="J102" s="6" t="e">
        <f>J103+J108+#REF!+#REF!+#REF!</f>
        <v>#REF!</v>
      </c>
      <c r="K102" s="6" t="e">
        <f>K103+K108+#REF!+#REF!+#REF!</f>
        <v>#REF!</v>
      </c>
      <c r="L102" s="6" t="e">
        <f>L103+L108+#REF!+#REF!+#REF!</f>
        <v>#REF!</v>
      </c>
      <c r="M102" s="6">
        <f>M103+M108</f>
        <v>1422.1</v>
      </c>
      <c r="N102" s="6">
        <f>N103+N108</f>
        <v>1433.1</v>
      </c>
    </row>
    <row r="103" spans="1:14" s="16" customFormat="1" ht="45">
      <c r="A103" s="4" t="s">
        <v>90</v>
      </c>
      <c r="B103" s="5" t="s">
        <v>7</v>
      </c>
      <c r="C103" s="5" t="s">
        <v>54</v>
      </c>
      <c r="D103" s="5" t="s">
        <v>1</v>
      </c>
      <c r="E103" s="5" t="s">
        <v>60</v>
      </c>
      <c r="F103" s="5"/>
      <c r="G103" s="5"/>
      <c r="H103" s="5"/>
      <c r="I103" s="6">
        <f>I104</f>
        <v>1285</v>
      </c>
      <c r="J103" s="6">
        <f t="shared" ref="J103:N103" si="56">J104</f>
        <v>20</v>
      </c>
      <c r="K103" s="6">
        <f t="shared" si="56"/>
        <v>0</v>
      </c>
      <c r="L103" s="6">
        <f t="shared" si="56"/>
        <v>0</v>
      </c>
      <c r="M103" s="6">
        <f t="shared" si="56"/>
        <v>1120</v>
      </c>
      <c r="N103" s="6">
        <f t="shared" si="56"/>
        <v>1120</v>
      </c>
    </row>
    <row r="104" spans="1:14" s="16" customFormat="1" ht="45">
      <c r="A104" s="4" t="s">
        <v>57</v>
      </c>
      <c r="B104" s="5" t="s">
        <v>7</v>
      </c>
      <c r="C104" s="5" t="s">
        <v>54</v>
      </c>
      <c r="D104" s="5" t="s">
        <v>1</v>
      </c>
      <c r="E104" s="5" t="s">
        <v>58</v>
      </c>
      <c r="F104" s="5"/>
      <c r="G104" s="5"/>
      <c r="H104" s="5"/>
      <c r="I104" s="6">
        <f>I105+I106</f>
        <v>1285</v>
      </c>
      <c r="J104" s="6">
        <f>J105+J106</f>
        <v>20</v>
      </c>
      <c r="K104" s="6">
        <f>K105+K106</f>
        <v>0</v>
      </c>
      <c r="L104" s="6">
        <f>L105+L106</f>
        <v>0</v>
      </c>
      <c r="M104" s="6">
        <f t="shared" ref="M104:N104" si="57">M105+M106+M107</f>
        <v>1120</v>
      </c>
      <c r="N104" s="6">
        <f t="shared" si="57"/>
        <v>1120</v>
      </c>
    </row>
    <row r="105" spans="1:14" s="16" customFormat="1" ht="105">
      <c r="A105" s="21" t="s">
        <v>251</v>
      </c>
      <c r="B105" s="5" t="s">
        <v>7</v>
      </c>
      <c r="C105" s="5" t="s">
        <v>54</v>
      </c>
      <c r="D105" s="5" t="s">
        <v>1</v>
      </c>
      <c r="E105" s="5" t="s">
        <v>58</v>
      </c>
      <c r="F105" s="5" t="s">
        <v>252</v>
      </c>
      <c r="G105" s="5" t="s">
        <v>22</v>
      </c>
      <c r="H105" s="5" t="s">
        <v>1</v>
      </c>
      <c r="I105" s="6">
        <v>754</v>
      </c>
      <c r="J105" s="6">
        <v>20</v>
      </c>
      <c r="K105" s="6"/>
      <c r="L105" s="6"/>
      <c r="M105" s="6">
        <v>741.2</v>
      </c>
      <c r="N105" s="6">
        <v>741.2</v>
      </c>
    </row>
    <row r="106" spans="1:14" s="16" customFormat="1" ht="45">
      <c r="A106" s="21" t="s">
        <v>4</v>
      </c>
      <c r="B106" s="5" t="s">
        <v>7</v>
      </c>
      <c r="C106" s="5" t="s">
        <v>54</v>
      </c>
      <c r="D106" s="5" t="s">
        <v>1</v>
      </c>
      <c r="E106" s="5" t="s">
        <v>58</v>
      </c>
      <c r="F106" s="5" t="s">
        <v>5</v>
      </c>
      <c r="G106" s="5" t="s">
        <v>22</v>
      </c>
      <c r="H106" s="5" t="s">
        <v>1</v>
      </c>
      <c r="I106" s="6">
        <v>531</v>
      </c>
      <c r="J106" s="6"/>
      <c r="K106" s="6"/>
      <c r="L106" s="6"/>
      <c r="M106" s="6">
        <v>377.8</v>
      </c>
      <c r="N106" s="6">
        <v>377.8</v>
      </c>
    </row>
    <row r="107" spans="1:14" s="16" customFormat="1" ht="15.75">
      <c r="A107" s="21" t="s">
        <v>6</v>
      </c>
      <c r="B107" s="5" t="s">
        <v>7</v>
      </c>
      <c r="C107" s="5" t="s">
        <v>54</v>
      </c>
      <c r="D107" s="5" t="s">
        <v>1</v>
      </c>
      <c r="E107" s="5" t="s">
        <v>58</v>
      </c>
      <c r="F107" s="5" t="s">
        <v>250</v>
      </c>
      <c r="G107" s="5" t="s">
        <v>22</v>
      </c>
      <c r="H107" s="5" t="s">
        <v>1</v>
      </c>
      <c r="I107" s="6"/>
      <c r="J107" s="6"/>
      <c r="K107" s="6"/>
      <c r="L107" s="6"/>
      <c r="M107" s="6">
        <v>1</v>
      </c>
      <c r="N107" s="6">
        <v>1</v>
      </c>
    </row>
    <row r="108" spans="1:14" s="16" customFormat="1" ht="60">
      <c r="A108" s="4" t="s">
        <v>198</v>
      </c>
      <c r="B108" s="5" t="s">
        <v>7</v>
      </c>
      <c r="C108" s="5" t="s">
        <v>54</v>
      </c>
      <c r="D108" s="5" t="s">
        <v>7</v>
      </c>
      <c r="E108" s="5" t="s">
        <v>60</v>
      </c>
      <c r="F108" s="5"/>
      <c r="G108" s="5"/>
      <c r="H108" s="5"/>
      <c r="I108" s="6" t="e">
        <f>I109</f>
        <v>#REF!</v>
      </c>
      <c r="J108" s="6">
        <f t="shared" ref="J108:N108" si="58">J109</f>
        <v>0</v>
      </c>
      <c r="K108" s="6">
        <f t="shared" si="58"/>
        <v>0</v>
      </c>
      <c r="L108" s="6">
        <f t="shared" si="58"/>
        <v>0</v>
      </c>
      <c r="M108" s="6">
        <f t="shared" si="58"/>
        <v>302.10000000000002</v>
      </c>
      <c r="N108" s="6">
        <f t="shared" si="58"/>
        <v>313.10000000000002</v>
      </c>
    </row>
    <row r="109" spans="1:14" s="16" customFormat="1" ht="135">
      <c r="A109" s="4" t="s">
        <v>86</v>
      </c>
      <c r="B109" s="5" t="s">
        <v>7</v>
      </c>
      <c r="C109" s="5" t="s">
        <v>54</v>
      </c>
      <c r="D109" s="5" t="s">
        <v>7</v>
      </c>
      <c r="E109" s="5" t="s">
        <v>60</v>
      </c>
      <c r="F109" s="5"/>
      <c r="G109" s="5"/>
      <c r="H109" s="5"/>
      <c r="I109" s="6" t="e">
        <f>I110+#REF!</f>
        <v>#REF!</v>
      </c>
      <c r="J109" s="6">
        <f>J110</f>
        <v>0</v>
      </c>
      <c r="K109" s="6">
        <f>K110</f>
        <v>0</v>
      </c>
      <c r="L109" s="6">
        <f>L110</f>
        <v>0</v>
      </c>
      <c r="M109" s="6">
        <f>M110</f>
        <v>302.10000000000002</v>
      </c>
      <c r="N109" s="6">
        <f>N110</f>
        <v>313.10000000000002</v>
      </c>
    </row>
    <row r="110" spans="1:14" s="16" customFormat="1" ht="105">
      <c r="A110" s="21" t="s">
        <v>251</v>
      </c>
      <c r="B110" s="5" t="s">
        <v>7</v>
      </c>
      <c r="C110" s="5" t="s">
        <v>54</v>
      </c>
      <c r="D110" s="5" t="s">
        <v>7</v>
      </c>
      <c r="E110" s="5" t="s">
        <v>98</v>
      </c>
      <c r="F110" s="5" t="s">
        <v>252</v>
      </c>
      <c r="G110" s="5" t="s">
        <v>22</v>
      </c>
      <c r="H110" s="5" t="s">
        <v>1</v>
      </c>
      <c r="I110" s="6">
        <v>180</v>
      </c>
      <c r="J110" s="6"/>
      <c r="K110" s="6"/>
      <c r="L110" s="6"/>
      <c r="M110" s="6">
        <v>302.10000000000002</v>
      </c>
      <c r="N110" s="6">
        <v>313.10000000000002</v>
      </c>
    </row>
    <row r="111" spans="1:14" ht="110.25">
      <c r="A111" s="1" t="s">
        <v>217</v>
      </c>
      <c r="B111" s="2" t="s">
        <v>24</v>
      </c>
      <c r="C111" s="2" t="s">
        <v>2</v>
      </c>
      <c r="D111" s="2" t="s">
        <v>55</v>
      </c>
      <c r="E111" s="2" t="s">
        <v>60</v>
      </c>
      <c r="F111" s="2"/>
      <c r="G111" s="2"/>
      <c r="H111" s="2"/>
      <c r="I111" s="3" t="e">
        <f t="shared" ref="I111:N111" si="59">I112+I118+I121+I124+I127</f>
        <v>#REF!</v>
      </c>
      <c r="J111" s="3" t="e">
        <f t="shared" si="59"/>
        <v>#REF!</v>
      </c>
      <c r="K111" s="3" t="e">
        <f t="shared" si="59"/>
        <v>#REF!</v>
      </c>
      <c r="L111" s="3" t="e">
        <f t="shared" si="59"/>
        <v>#REF!</v>
      </c>
      <c r="M111" s="3">
        <f t="shared" si="59"/>
        <v>5500</v>
      </c>
      <c r="N111" s="3">
        <f t="shared" si="59"/>
        <v>5500</v>
      </c>
    </row>
    <row r="112" spans="1:14" ht="60">
      <c r="A112" s="4" t="s">
        <v>87</v>
      </c>
      <c r="B112" s="5" t="s">
        <v>24</v>
      </c>
      <c r="C112" s="5" t="s">
        <v>3</v>
      </c>
      <c r="D112" s="5" t="s">
        <v>55</v>
      </c>
      <c r="E112" s="5" t="s">
        <v>60</v>
      </c>
      <c r="F112" s="5"/>
      <c r="G112" s="5"/>
      <c r="H112" s="5"/>
      <c r="I112" s="6" t="e">
        <f>I113+#REF!</f>
        <v>#REF!</v>
      </c>
      <c r="J112" s="6" t="e">
        <f>J113+#REF!</f>
        <v>#REF!</v>
      </c>
      <c r="K112" s="6" t="e">
        <f>K113+#REF!</f>
        <v>#REF!</v>
      </c>
      <c r="L112" s="6" t="e">
        <f>L113+#REF!</f>
        <v>#REF!</v>
      </c>
      <c r="M112" s="6">
        <f>M113</f>
        <v>509</v>
      </c>
      <c r="N112" s="6">
        <f>N113</f>
        <v>509</v>
      </c>
    </row>
    <row r="113" spans="1:14" ht="105">
      <c r="A113" s="4" t="s">
        <v>141</v>
      </c>
      <c r="B113" s="5" t="s">
        <v>24</v>
      </c>
      <c r="C113" s="5" t="s">
        <v>3</v>
      </c>
      <c r="D113" s="5" t="s">
        <v>1</v>
      </c>
      <c r="E113" s="5" t="s">
        <v>60</v>
      </c>
      <c r="F113" s="5"/>
      <c r="G113" s="5"/>
      <c r="H113" s="5"/>
      <c r="I113" s="6">
        <f t="shared" ref="I113:M113" si="60">SUM(I114:I117)</f>
        <v>509</v>
      </c>
      <c r="J113" s="6">
        <f t="shared" si="60"/>
        <v>0</v>
      </c>
      <c r="K113" s="6">
        <f t="shared" si="60"/>
        <v>0</v>
      </c>
      <c r="L113" s="6">
        <f t="shared" si="60"/>
        <v>0</v>
      </c>
      <c r="M113" s="6">
        <f t="shared" si="60"/>
        <v>509</v>
      </c>
      <c r="N113" s="6">
        <f t="shared" ref="N113" si="61">SUM(N114:N117)</f>
        <v>509</v>
      </c>
    </row>
    <row r="114" spans="1:14" ht="45">
      <c r="A114" s="21" t="s">
        <v>4</v>
      </c>
      <c r="B114" s="5" t="s">
        <v>24</v>
      </c>
      <c r="C114" s="5" t="s">
        <v>3</v>
      </c>
      <c r="D114" s="5" t="s">
        <v>1</v>
      </c>
      <c r="E114" s="5" t="s">
        <v>100</v>
      </c>
      <c r="F114" s="5" t="s">
        <v>5</v>
      </c>
      <c r="G114" s="5" t="s">
        <v>0</v>
      </c>
      <c r="H114" s="5" t="s">
        <v>1</v>
      </c>
      <c r="I114" s="6">
        <v>10</v>
      </c>
      <c r="J114" s="6"/>
      <c r="K114" s="6"/>
      <c r="L114" s="6"/>
      <c r="M114" s="6">
        <v>10</v>
      </c>
      <c r="N114" s="6">
        <v>10</v>
      </c>
    </row>
    <row r="115" spans="1:14" ht="45">
      <c r="A115" s="21" t="s">
        <v>4</v>
      </c>
      <c r="B115" s="5" t="s">
        <v>24</v>
      </c>
      <c r="C115" s="5" t="s">
        <v>3</v>
      </c>
      <c r="D115" s="5" t="s">
        <v>1</v>
      </c>
      <c r="E115" s="5" t="s">
        <v>100</v>
      </c>
      <c r="F115" s="5" t="s">
        <v>5</v>
      </c>
      <c r="G115" s="5" t="s">
        <v>0</v>
      </c>
      <c r="H115" s="5" t="s">
        <v>7</v>
      </c>
      <c r="I115" s="6">
        <v>219</v>
      </c>
      <c r="J115" s="6">
        <v>-182</v>
      </c>
      <c r="K115" s="6"/>
      <c r="L115" s="6"/>
      <c r="M115" s="6">
        <v>37</v>
      </c>
      <c r="N115" s="6">
        <v>37</v>
      </c>
    </row>
    <row r="116" spans="1:14" ht="45">
      <c r="A116" s="21" t="s">
        <v>4</v>
      </c>
      <c r="B116" s="5" t="s">
        <v>24</v>
      </c>
      <c r="C116" s="5" t="s">
        <v>3</v>
      </c>
      <c r="D116" s="5" t="s">
        <v>1</v>
      </c>
      <c r="E116" s="5" t="s">
        <v>100</v>
      </c>
      <c r="F116" s="5" t="s">
        <v>5</v>
      </c>
      <c r="G116" s="5" t="s">
        <v>0</v>
      </c>
      <c r="H116" s="5" t="s">
        <v>24</v>
      </c>
      <c r="I116" s="6"/>
      <c r="J116" s="6">
        <v>182</v>
      </c>
      <c r="K116" s="6"/>
      <c r="L116" s="6"/>
      <c r="M116" s="6">
        <v>182</v>
      </c>
      <c r="N116" s="6">
        <v>182</v>
      </c>
    </row>
    <row r="117" spans="1:14" ht="45">
      <c r="A117" s="21" t="s">
        <v>4</v>
      </c>
      <c r="B117" s="5" t="s">
        <v>24</v>
      </c>
      <c r="C117" s="5" t="s">
        <v>3</v>
      </c>
      <c r="D117" s="5" t="s">
        <v>1</v>
      </c>
      <c r="E117" s="5" t="s">
        <v>100</v>
      </c>
      <c r="F117" s="5" t="s">
        <v>5</v>
      </c>
      <c r="G117" s="5" t="s">
        <v>23</v>
      </c>
      <c r="H117" s="5" t="s">
        <v>1</v>
      </c>
      <c r="I117" s="6">
        <v>280</v>
      </c>
      <c r="J117" s="6"/>
      <c r="K117" s="6"/>
      <c r="L117" s="6"/>
      <c r="M117" s="6">
        <v>280</v>
      </c>
      <c r="N117" s="6">
        <v>280</v>
      </c>
    </row>
    <row r="118" spans="1:14" ht="30">
      <c r="A118" s="4" t="s">
        <v>95</v>
      </c>
      <c r="B118" s="5" t="s">
        <v>24</v>
      </c>
      <c r="C118" s="5" t="s">
        <v>8</v>
      </c>
      <c r="D118" s="5" t="s">
        <v>55</v>
      </c>
      <c r="E118" s="5" t="s">
        <v>60</v>
      </c>
      <c r="F118" s="5"/>
      <c r="G118" s="5"/>
      <c r="H118" s="5"/>
      <c r="I118" s="6">
        <f t="shared" ref="I118:N119" si="62">I119</f>
        <v>60</v>
      </c>
      <c r="J118" s="6">
        <f t="shared" si="62"/>
        <v>0</v>
      </c>
      <c r="K118" s="6">
        <f t="shared" si="62"/>
        <v>0</v>
      </c>
      <c r="L118" s="6">
        <f t="shared" si="62"/>
        <v>0</v>
      </c>
      <c r="M118" s="6">
        <f t="shared" si="62"/>
        <v>60</v>
      </c>
      <c r="N118" s="6">
        <f t="shared" si="62"/>
        <v>60</v>
      </c>
    </row>
    <row r="119" spans="1:14" ht="30">
      <c r="A119" s="4" t="s">
        <v>200</v>
      </c>
      <c r="B119" s="5" t="s">
        <v>24</v>
      </c>
      <c r="C119" s="5" t="s">
        <v>8</v>
      </c>
      <c r="D119" s="5" t="s">
        <v>1</v>
      </c>
      <c r="E119" s="5" t="s">
        <v>101</v>
      </c>
      <c r="F119" s="5"/>
      <c r="G119" s="5"/>
      <c r="H119" s="5"/>
      <c r="I119" s="6">
        <f t="shared" si="62"/>
        <v>60</v>
      </c>
      <c r="J119" s="6">
        <f t="shared" si="62"/>
        <v>0</v>
      </c>
      <c r="K119" s="6">
        <f t="shared" si="62"/>
        <v>0</v>
      </c>
      <c r="L119" s="6">
        <f t="shared" si="62"/>
        <v>0</v>
      </c>
      <c r="M119" s="6">
        <f t="shared" si="62"/>
        <v>60</v>
      </c>
      <c r="N119" s="6">
        <f t="shared" si="62"/>
        <v>60</v>
      </c>
    </row>
    <row r="120" spans="1:14" ht="45">
      <c r="A120" s="21" t="s">
        <v>4</v>
      </c>
      <c r="B120" s="5" t="s">
        <v>24</v>
      </c>
      <c r="C120" s="5" t="s">
        <v>8</v>
      </c>
      <c r="D120" s="5" t="s">
        <v>1</v>
      </c>
      <c r="E120" s="5" t="s">
        <v>101</v>
      </c>
      <c r="F120" s="5" t="s">
        <v>5</v>
      </c>
      <c r="G120" s="5" t="s">
        <v>0</v>
      </c>
      <c r="H120" s="5" t="s">
        <v>0</v>
      </c>
      <c r="I120" s="6">
        <v>60</v>
      </c>
      <c r="J120" s="6"/>
      <c r="K120" s="6"/>
      <c r="L120" s="6"/>
      <c r="M120" s="6">
        <v>60</v>
      </c>
      <c r="N120" s="6">
        <v>60</v>
      </c>
    </row>
    <row r="121" spans="1:14" ht="75">
      <c r="A121" s="4" t="s">
        <v>238</v>
      </c>
      <c r="B121" s="5" t="s">
        <v>24</v>
      </c>
      <c r="C121" s="5" t="s">
        <v>9</v>
      </c>
      <c r="D121" s="5" t="s">
        <v>55</v>
      </c>
      <c r="E121" s="5" t="s">
        <v>60</v>
      </c>
      <c r="F121" s="5"/>
      <c r="G121" s="5"/>
      <c r="H121" s="5"/>
      <c r="I121" s="6">
        <f t="shared" ref="I121:N122" si="63">I122</f>
        <v>15</v>
      </c>
      <c r="J121" s="6">
        <f t="shared" si="63"/>
        <v>0</v>
      </c>
      <c r="K121" s="6">
        <f t="shared" si="63"/>
        <v>0</v>
      </c>
      <c r="L121" s="6">
        <f t="shared" si="63"/>
        <v>0</v>
      </c>
      <c r="M121" s="6">
        <f t="shared" si="63"/>
        <v>15</v>
      </c>
      <c r="N121" s="6">
        <f t="shared" si="63"/>
        <v>15</v>
      </c>
    </row>
    <row r="122" spans="1:14" ht="60">
      <c r="A122" s="4" t="s">
        <v>202</v>
      </c>
      <c r="B122" s="5" t="s">
        <v>24</v>
      </c>
      <c r="C122" s="5" t="s">
        <v>9</v>
      </c>
      <c r="D122" s="5" t="s">
        <v>1</v>
      </c>
      <c r="E122" s="5" t="s">
        <v>60</v>
      </c>
      <c r="F122" s="5"/>
      <c r="G122" s="5"/>
      <c r="H122" s="5"/>
      <c r="I122" s="6">
        <f t="shared" si="63"/>
        <v>15</v>
      </c>
      <c r="J122" s="6">
        <f t="shared" si="63"/>
        <v>0</v>
      </c>
      <c r="K122" s="6">
        <f t="shared" si="63"/>
        <v>0</v>
      </c>
      <c r="L122" s="6">
        <f t="shared" si="63"/>
        <v>0</v>
      </c>
      <c r="M122" s="6">
        <f t="shared" si="63"/>
        <v>15</v>
      </c>
      <c r="N122" s="6">
        <f t="shared" si="63"/>
        <v>15</v>
      </c>
    </row>
    <row r="123" spans="1:14" ht="45">
      <c r="A123" s="21" t="s">
        <v>4</v>
      </c>
      <c r="B123" s="5" t="s">
        <v>24</v>
      </c>
      <c r="C123" s="5" t="s">
        <v>9</v>
      </c>
      <c r="D123" s="5" t="s">
        <v>1</v>
      </c>
      <c r="E123" s="5" t="s">
        <v>102</v>
      </c>
      <c r="F123" s="5" t="s">
        <v>5</v>
      </c>
      <c r="G123" s="5" t="s">
        <v>0</v>
      </c>
      <c r="H123" s="5" t="s">
        <v>0</v>
      </c>
      <c r="I123" s="6">
        <v>15</v>
      </c>
      <c r="J123" s="6"/>
      <c r="K123" s="6"/>
      <c r="L123" s="6"/>
      <c r="M123" s="6">
        <v>15</v>
      </c>
      <c r="N123" s="6">
        <v>15</v>
      </c>
    </row>
    <row r="124" spans="1:14" ht="75">
      <c r="A124" s="4" t="s">
        <v>96</v>
      </c>
      <c r="B124" s="5" t="s">
        <v>24</v>
      </c>
      <c r="C124" s="5" t="s">
        <v>17</v>
      </c>
      <c r="D124" s="5" t="s">
        <v>55</v>
      </c>
      <c r="E124" s="5" t="s">
        <v>60</v>
      </c>
      <c r="F124" s="5"/>
      <c r="G124" s="5"/>
      <c r="H124" s="5"/>
      <c r="I124" s="6">
        <f t="shared" ref="I124:N125" si="64">I125</f>
        <v>16</v>
      </c>
      <c r="J124" s="6">
        <f t="shared" si="64"/>
        <v>0</v>
      </c>
      <c r="K124" s="6">
        <f t="shared" si="64"/>
        <v>0</v>
      </c>
      <c r="L124" s="6">
        <f t="shared" si="64"/>
        <v>0</v>
      </c>
      <c r="M124" s="6">
        <f t="shared" si="64"/>
        <v>16</v>
      </c>
      <c r="N124" s="6">
        <f t="shared" si="64"/>
        <v>16</v>
      </c>
    </row>
    <row r="125" spans="1:14" ht="45">
      <c r="A125" s="4" t="s">
        <v>201</v>
      </c>
      <c r="B125" s="5" t="s">
        <v>24</v>
      </c>
      <c r="C125" s="5" t="s">
        <v>17</v>
      </c>
      <c r="D125" s="5" t="s">
        <v>1</v>
      </c>
      <c r="E125" s="5" t="s">
        <v>60</v>
      </c>
      <c r="F125" s="5"/>
      <c r="G125" s="5"/>
      <c r="H125" s="5"/>
      <c r="I125" s="6">
        <f t="shared" si="64"/>
        <v>16</v>
      </c>
      <c r="J125" s="6">
        <f t="shared" si="64"/>
        <v>0</v>
      </c>
      <c r="K125" s="6">
        <f t="shared" si="64"/>
        <v>0</v>
      </c>
      <c r="L125" s="6">
        <f t="shared" si="64"/>
        <v>0</v>
      </c>
      <c r="M125" s="6">
        <f t="shared" si="64"/>
        <v>16</v>
      </c>
      <c r="N125" s="6">
        <f t="shared" si="64"/>
        <v>16</v>
      </c>
    </row>
    <row r="126" spans="1:14" ht="45">
      <c r="A126" s="21" t="s">
        <v>4</v>
      </c>
      <c r="B126" s="5" t="s">
        <v>24</v>
      </c>
      <c r="C126" s="5" t="s">
        <v>17</v>
      </c>
      <c r="D126" s="5" t="s">
        <v>1</v>
      </c>
      <c r="E126" s="5" t="s">
        <v>203</v>
      </c>
      <c r="F126" s="5" t="s">
        <v>5</v>
      </c>
      <c r="G126" s="5" t="s">
        <v>0</v>
      </c>
      <c r="H126" s="5" t="s">
        <v>0</v>
      </c>
      <c r="I126" s="6">
        <v>16</v>
      </c>
      <c r="J126" s="6"/>
      <c r="K126" s="6"/>
      <c r="L126" s="6"/>
      <c r="M126" s="6">
        <v>16</v>
      </c>
      <c r="N126" s="6">
        <v>16</v>
      </c>
    </row>
    <row r="127" spans="1:14" ht="45">
      <c r="A127" s="4" t="s">
        <v>69</v>
      </c>
      <c r="B127" s="5" t="s">
        <v>24</v>
      </c>
      <c r="C127" s="5" t="s">
        <v>18</v>
      </c>
      <c r="D127" s="5" t="s">
        <v>55</v>
      </c>
      <c r="E127" s="5" t="s">
        <v>60</v>
      </c>
      <c r="F127" s="5"/>
      <c r="G127" s="5"/>
      <c r="H127" s="5"/>
      <c r="I127" s="6">
        <f t="shared" ref="I127:N127" si="65">I128</f>
        <v>4760.5</v>
      </c>
      <c r="J127" s="6">
        <f t="shared" si="65"/>
        <v>463</v>
      </c>
      <c r="K127" s="6">
        <f t="shared" si="65"/>
        <v>0</v>
      </c>
      <c r="L127" s="6">
        <f t="shared" si="65"/>
        <v>0</v>
      </c>
      <c r="M127" s="6">
        <f t="shared" si="65"/>
        <v>4900</v>
      </c>
      <c r="N127" s="6">
        <f t="shared" si="65"/>
        <v>4900</v>
      </c>
    </row>
    <row r="128" spans="1:14" ht="45">
      <c r="A128" s="4" t="s">
        <v>90</v>
      </c>
      <c r="B128" s="5" t="s">
        <v>24</v>
      </c>
      <c r="C128" s="5" t="s">
        <v>18</v>
      </c>
      <c r="D128" s="5" t="s">
        <v>1</v>
      </c>
      <c r="E128" s="5" t="s">
        <v>60</v>
      </c>
      <c r="F128" s="5"/>
      <c r="G128" s="5"/>
      <c r="H128" s="5"/>
      <c r="I128" s="6">
        <f t="shared" ref="I128:M128" si="66">SUM(I129:I131)</f>
        <v>4760.5</v>
      </c>
      <c r="J128" s="6">
        <f t="shared" si="66"/>
        <v>463</v>
      </c>
      <c r="K128" s="6">
        <f t="shared" si="66"/>
        <v>0</v>
      </c>
      <c r="L128" s="6">
        <f t="shared" si="66"/>
        <v>0</v>
      </c>
      <c r="M128" s="6">
        <f t="shared" si="66"/>
        <v>4900</v>
      </c>
      <c r="N128" s="6">
        <f t="shared" ref="N128" si="67">SUM(N129:N131)</f>
        <v>4900</v>
      </c>
    </row>
    <row r="129" spans="1:14" ht="105">
      <c r="A129" s="21" t="s">
        <v>251</v>
      </c>
      <c r="B129" s="5" t="s">
        <v>24</v>
      </c>
      <c r="C129" s="5" t="s">
        <v>18</v>
      </c>
      <c r="D129" s="5" t="s">
        <v>1</v>
      </c>
      <c r="E129" s="5" t="s">
        <v>58</v>
      </c>
      <c r="F129" s="5" t="s">
        <v>252</v>
      </c>
      <c r="G129" s="5" t="s">
        <v>23</v>
      </c>
      <c r="H129" s="5" t="s">
        <v>1</v>
      </c>
      <c r="I129" s="6">
        <v>3260</v>
      </c>
      <c r="J129" s="6">
        <v>243</v>
      </c>
      <c r="K129" s="6"/>
      <c r="L129" s="6"/>
      <c r="M129" s="6">
        <v>3255</v>
      </c>
      <c r="N129" s="6">
        <v>3255</v>
      </c>
    </row>
    <row r="130" spans="1:14" ht="45">
      <c r="A130" s="21" t="s">
        <v>4</v>
      </c>
      <c r="B130" s="5" t="s">
        <v>24</v>
      </c>
      <c r="C130" s="5" t="s">
        <v>18</v>
      </c>
      <c r="D130" s="5" t="s">
        <v>1</v>
      </c>
      <c r="E130" s="5" t="s">
        <v>58</v>
      </c>
      <c r="F130" s="5" t="s">
        <v>5</v>
      </c>
      <c r="G130" s="5" t="s">
        <v>23</v>
      </c>
      <c r="H130" s="5" t="s">
        <v>1</v>
      </c>
      <c r="I130" s="6">
        <v>1486</v>
      </c>
      <c r="J130" s="6">
        <v>220</v>
      </c>
      <c r="K130" s="6"/>
      <c r="L130" s="6"/>
      <c r="M130" s="6">
        <v>1630.7</v>
      </c>
      <c r="N130" s="6">
        <v>1630.7</v>
      </c>
    </row>
    <row r="131" spans="1:14">
      <c r="A131" s="21" t="s">
        <v>6</v>
      </c>
      <c r="B131" s="5" t="s">
        <v>24</v>
      </c>
      <c r="C131" s="5" t="s">
        <v>18</v>
      </c>
      <c r="D131" s="5" t="s">
        <v>1</v>
      </c>
      <c r="E131" s="5" t="s">
        <v>58</v>
      </c>
      <c r="F131" s="5" t="s">
        <v>250</v>
      </c>
      <c r="G131" s="5" t="s">
        <v>23</v>
      </c>
      <c r="H131" s="5" t="s">
        <v>1</v>
      </c>
      <c r="I131" s="6">
        <v>14.5</v>
      </c>
      <c r="J131" s="6"/>
      <c r="K131" s="6"/>
      <c r="L131" s="6"/>
      <c r="M131" s="6">
        <v>14.3</v>
      </c>
      <c r="N131" s="6">
        <v>14.3</v>
      </c>
    </row>
    <row r="132" spans="1:14" ht="63">
      <c r="A132" s="1" t="s">
        <v>37</v>
      </c>
      <c r="B132" s="2" t="s">
        <v>21</v>
      </c>
      <c r="C132" s="2" t="s">
        <v>2</v>
      </c>
      <c r="D132" s="2" t="s">
        <v>55</v>
      </c>
      <c r="E132" s="2" t="s">
        <v>60</v>
      </c>
      <c r="F132" s="2"/>
      <c r="G132" s="2"/>
      <c r="H132" s="2"/>
      <c r="I132" s="3" t="e">
        <f>I133+#REF!+#REF!</f>
        <v>#REF!</v>
      </c>
      <c r="J132" s="3" t="e">
        <f>J133+#REF!+#REF!</f>
        <v>#REF!</v>
      </c>
      <c r="K132" s="3" t="e">
        <f>K133+#REF!+#REF!</f>
        <v>#REF!</v>
      </c>
      <c r="L132" s="3" t="e">
        <f>L133+#REF!+#REF!</f>
        <v>#REF!</v>
      </c>
      <c r="M132" s="3">
        <f>M133</f>
        <v>600</v>
      </c>
      <c r="N132" s="3">
        <f>N133</f>
        <v>0</v>
      </c>
    </row>
    <row r="133" spans="1:14" s="8" customFormat="1" ht="45">
      <c r="A133" s="4" t="s">
        <v>97</v>
      </c>
      <c r="B133" s="5" t="s">
        <v>21</v>
      </c>
      <c r="C133" s="5" t="s">
        <v>3</v>
      </c>
      <c r="D133" s="5" t="s">
        <v>55</v>
      </c>
      <c r="E133" s="5" t="s">
        <v>60</v>
      </c>
      <c r="F133" s="5"/>
      <c r="G133" s="5"/>
      <c r="H133" s="5"/>
      <c r="I133" s="6" t="e">
        <f>#REF!+I134</f>
        <v>#REF!</v>
      </c>
      <c r="J133" s="6" t="e">
        <f>#REF!+J134</f>
        <v>#REF!</v>
      </c>
      <c r="K133" s="6" t="e">
        <f>#REF!+K134</f>
        <v>#REF!</v>
      </c>
      <c r="L133" s="6" t="e">
        <f>#REF!+L134</f>
        <v>#REF!</v>
      </c>
      <c r="M133" s="6">
        <f>M134</f>
        <v>600</v>
      </c>
      <c r="N133" s="6">
        <f>N134</f>
        <v>0</v>
      </c>
    </row>
    <row r="134" spans="1:14" ht="30">
      <c r="A134" s="4" t="s">
        <v>143</v>
      </c>
      <c r="B134" s="5" t="s">
        <v>21</v>
      </c>
      <c r="C134" s="5" t="s">
        <v>3</v>
      </c>
      <c r="D134" s="5" t="s">
        <v>7</v>
      </c>
      <c r="E134" s="5" t="s">
        <v>60</v>
      </c>
      <c r="F134" s="5"/>
      <c r="G134" s="5"/>
      <c r="H134" s="5"/>
      <c r="I134" s="6">
        <f t="shared" ref="I134:N134" si="68">I135</f>
        <v>310.8</v>
      </c>
      <c r="J134" s="6">
        <f t="shared" si="68"/>
        <v>0</v>
      </c>
      <c r="K134" s="6">
        <f t="shared" si="68"/>
        <v>0</v>
      </c>
      <c r="L134" s="6">
        <f t="shared" si="68"/>
        <v>0</v>
      </c>
      <c r="M134" s="6">
        <f t="shared" si="68"/>
        <v>600</v>
      </c>
      <c r="N134" s="6">
        <f t="shared" si="68"/>
        <v>0</v>
      </c>
    </row>
    <row r="135" spans="1:14" ht="45">
      <c r="A135" s="21" t="s">
        <v>4</v>
      </c>
      <c r="B135" s="5" t="s">
        <v>21</v>
      </c>
      <c r="C135" s="5" t="s">
        <v>3</v>
      </c>
      <c r="D135" s="5" t="s">
        <v>7</v>
      </c>
      <c r="E135" s="5" t="s">
        <v>103</v>
      </c>
      <c r="F135" s="5" t="s">
        <v>5</v>
      </c>
      <c r="G135" s="5" t="s">
        <v>25</v>
      </c>
      <c r="H135" s="5" t="s">
        <v>7</v>
      </c>
      <c r="I135" s="6">
        <v>310.8</v>
      </c>
      <c r="J135" s="6"/>
      <c r="K135" s="6"/>
      <c r="L135" s="6"/>
      <c r="M135" s="6">
        <v>600</v>
      </c>
      <c r="N135" s="6">
        <v>0</v>
      </c>
    </row>
    <row r="136" spans="1:14" s="16" customFormat="1" ht="63">
      <c r="A136" s="1" t="s">
        <v>39</v>
      </c>
      <c r="B136" s="2" t="s">
        <v>25</v>
      </c>
      <c r="C136" s="2" t="s">
        <v>2</v>
      </c>
      <c r="D136" s="2" t="s">
        <v>55</v>
      </c>
      <c r="E136" s="2" t="s">
        <v>60</v>
      </c>
      <c r="F136" s="2"/>
      <c r="G136" s="2"/>
      <c r="H136" s="2"/>
      <c r="I136" s="3">
        <f t="shared" ref="I136:M136" si="69">I137+I158</f>
        <v>6119.6</v>
      </c>
      <c r="J136" s="3">
        <f t="shared" si="69"/>
        <v>5.7</v>
      </c>
      <c r="K136" s="3">
        <f t="shared" si="69"/>
        <v>0</v>
      </c>
      <c r="L136" s="3">
        <f t="shared" si="69"/>
        <v>0</v>
      </c>
      <c r="M136" s="3">
        <f t="shared" si="69"/>
        <v>5114</v>
      </c>
      <c r="N136" s="3">
        <f t="shared" ref="N136" si="70">N137+N158</f>
        <v>5114</v>
      </c>
    </row>
    <row r="137" spans="1:14" s="8" customFormat="1" ht="45">
      <c r="A137" s="4" t="s">
        <v>142</v>
      </c>
      <c r="B137" s="5" t="s">
        <v>25</v>
      </c>
      <c r="C137" s="5" t="s">
        <v>3</v>
      </c>
      <c r="D137" s="5" t="s">
        <v>55</v>
      </c>
      <c r="E137" s="5" t="s">
        <v>60</v>
      </c>
      <c r="F137" s="5"/>
      <c r="G137" s="5"/>
      <c r="H137" s="5"/>
      <c r="I137" s="6">
        <f t="shared" ref="I137:M137" si="71">I138+I152+I155</f>
        <v>6093.1</v>
      </c>
      <c r="J137" s="6">
        <f t="shared" si="71"/>
        <v>5.7</v>
      </c>
      <c r="K137" s="6">
        <f t="shared" si="71"/>
        <v>0</v>
      </c>
      <c r="L137" s="6">
        <f t="shared" si="71"/>
        <v>0</v>
      </c>
      <c r="M137" s="6">
        <f t="shared" si="71"/>
        <v>5026</v>
      </c>
      <c r="N137" s="6">
        <f t="shared" ref="N137" si="72">N138+N152+N155</f>
        <v>5026</v>
      </c>
    </row>
    <row r="138" spans="1:14" s="8" customFormat="1" ht="75">
      <c r="A138" s="4" t="s">
        <v>158</v>
      </c>
      <c r="B138" s="5" t="s">
        <v>25</v>
      </c>
      <c r="C138" s="5" t="s">
        <v>3</v>
      </c>
      <c r="D138" s="5" t="s">
        <v>1</v>
      </c>
      <c r="E138" s="5" t="s">
        <v>60</v>
      </c>
      <c r="F138" s="5"/>
      <c r="G138" s="5"/>
      <c r="H138" s="5"/>
      <c r="I138" s="6">
        <f t="shared" ref="I138:M138" si="73">I139+I142+I145+I148+I150</f>
        <v>5112.5</v>
      </c>
      <c r="J138" s="6">
        <f t="shared" si="73"/>
        <v>5.7</v>
      </c>
      <c r="K138" s="6">
        <f t="shared" si="73"/>
        <v>0</v>
      </c>
      <c r="L138" s="6">
        <f t="shared" si="73"/>
        <v>0</v>
      </c>
      <c r="M138" s="6">
        <f t="shared" si="73"/>
        <v>4248</v>
      </c>
      <c r="N138" s="6">
        <f t="shared" ref="N138" si="74">N139+N142+N145+N148+N150</f>
        <v>4248</v>
      </c>
    </row>
    <row r="139" spans="1:14" ht="45">
      <c r="A139" s="4" t="s">
        <v>157</v>
      </c>
      <c r="B139" s="5" t="s">
        <v>25</v>
      </c>
      <c r="C139" s="5" t="s">
        <v>3</v>
      </c>
      <c r="D139" s="5" t="s">
        <v>1</v>
      </c>
      <c r="E139" s="5" t="s">
        <v>116</v>
      </c>
      <c r="F139" s="5"/>
      <c r="G139" s="5"/>
      <c r="H139" s="5"/>
      <c r="I139" s="6">
        <f t="shared" ref="I139:M139" si="75">I140+I141</f>
        <v>11.5</v>
      </c>
      <c r="J139" s="6">
        <f t="shared" si="75"/>
        <v>5.7</v>
      </c>
      <c r="K139" s="6">
        <f t="shared" si="75"/>
        <v>0</v>
      </c>
      <c r="L139" s="6">
        <f t="shared" si="75"/>
        <v>0</v>
      </c>
      <c r="M139" s="6">
        <f t="shared" si="75"/>
        <v>34.5</v>
      </c>
      <c r="N139" s="6">
        <f t="shared" ref="N139" si="76">N140+N141</f>
        <v>34.5</v>
      </c>
    </row>
    <row r="140" spans="1:14" ht="45">
      <c r="A140" s="21" t="s">
        <v>4</v>
      </c>
      <c r="B140" s="5" t="s">
        <v>25</v>
      </c>
      <c r="C140" s="5" t="s">
        <v>3</v>
      </c>
      <c r="D140" s="5" t="s">
        <v>1</v>
      </c>
      <c r="E140" s="5" t="s">
        <v>116</v>
      </c>
      <c r="F140" s="5" t="s">
        <v>5</v>
      </c>
      <c r="G140" s="5" t="s">
        <v>0</v>
      </c>
      <c r="H140" s="5" t="s">
        <v>7</v>
      </c>
      <c r="I140" s="6">
        <v>5.8</v>
      </c>
      <c r="J140" s="6">
        <v>5.7</v>
      </c>
      <c r="K140" s="6"/>
      <c r="L140" s="6"/>
      <c r="M140" s="6">
        <v>17.3</v>
      </c>
      <c r="N140" s="6">
        <v>17.3</v>
      </c>
    </row>
    <row r="141" spans="1:14" ht="60">
      <c r="A141" s="21" t="s">
        <v>253</v>
      </c>
      <c r="B141" s="5" t="s">
        <v>25</v>
      </c>
      <c r="C141" s="5" t="s">
        <v>3</v>
      </c>
      <c r="D141" s="5" t="s">
        <v>1</v>
      </c>
      <c r="E141" s="5" t="s">
        <v>116</v>
      </c>
      <c r="F141" s="5" t="s">
        <v>231</v>
      </c>
      <c r="G141" s="5" t="s">
        <v>0</v>
      </c>
      <c r="H141" s="5" t="s">
        <v>7</v>
      </c>
      <c r="I141" s="6">
        <v>5.7</v>
      </c>
      <c r="J141" s="6"/>
      <c r="K141" s="6"/>
      <c r="L141" s="6"/>
      <c r="M141" s="6">
        <v>17.2</v>
      </c>
      <c r="N141" s="6">
        <v>17.2</v>
      </c>
    </row>
    <row r="142" spans="1:14" ht="75">
      <c r="A142" s="4" t="s">
        <v>144</v>
      </c>
      <c r="B142" s="5" t="s">
        <v>25</v>
      </c>
      <c r="C142" s="5" t="s">
        <v>3</v>
      </c>
      <c r="D142" s="5" t="s">
        <v>1</v>
      </c>
      <c r="E142" s="5" t="s">
        <v>117</v>
      </c>
      <c r="F142" s="5"/>
      <c r="G142" s="5"/>
      <c r="H142" s="5"/>
      <c r="I142" s="6">
        <f t="shared" ref="I142:M142" si="77">I144+I143</f>
        <v>950</v>
      </c>
      <c r="J142" s="6">
        <f t="shared" si="77"/>
        <v>0</v>
      </c>
      <c r="K142" s="6">
        <f t="shared" si="77"/>
        <v>0</v>
      </c>
      <c r="L142" s="6">
        <f t="shared" si="77"/>
        <v>0</v>
      </c>
      <c r="M142" s="6">
        <f t="shared" si="77"/>
        <v>664</v>
      </c>
      <c r="N142" s="6">
        <f t="shared" ref="N142" si="78">N144+N143</f>
        <v>664</v>
      </c>
    </row>
    <row r="143" spans="1:14" ht="45">
      <c r="A143" s="21" t="s">
        <v>4</v>
      </c>
      <c r="B143" s="5" t="s">
        <v>25</v>
      </c>
      <c r="C143" s="5" t="s">
        <v>3</v>
      </c>
      <c r="D143" s="5" t="s">
        <v>1</v>
      </c>
      <c r="E143" s="5" t="s">
        <v>117</v>
      </c>
      <c r="F143" s="5" t="s">
        <v>5</v>
      </c>
      <c r="G143" s="5" t="s">
        <v>20</v>
      </c>
      <c r="H143" s="5" t="s">
        <v>1</v>
      </c>
      <c r="I143" s="6">
        <v>4</v>
      </c>
      <c r="J143" s="6"/>
      <c r="K143" s="6"/>
      <c r="L143" s="6"/>
      <c r="M143" s="6">
        <v>4</v>
      </c>
      <c r="N143" s="6">
        <v>4</v>
      </c>
    </row>
    <row r="144" spans="1:14" ht="30">
      <c r="A144" s="21" t="s">
        <v>248</v>
      </c>
      <c r="B144" s="5" t="s">
        <v>25</v>
      </c>
      <c r="C144" s="5" t="s">
        <v>3</v>
      </c>
      <c r="D144" s="5" t="s">
        <v>1</v>
      </c>
      <c r="E144" s="5" t="s">
        <v>117</v>
      </c>
      <c r="F144" s="5" t="s">
        <v>249</v>
      </c>
      <c r="G144" s="5" t="s">
        <v>20</v>
      </c>
      <c r="H144" s="5" t="s">
        <v>1</v>
      </c>
      <c r="I144" s="6">
        <v>946</v>
      </c>
      <c r="J144" s="6"/>
      <c r="K144" s="6"/>
      <c r="L144" s="6"/>
      <c r="M144" s="6">
        <v>660</v>
      </c>
      <c r="N144" s="6">
        <v>660</v>
      </c>
    </row>
    <row r="145" spans="1:14" ht="45">
      <c r="A145" s="4" t="s">
        <v>145</v>
      </c>
      <c r="B145" s="5" t="s">
        <v>25</v>
      </c>
      <c r="C145" s="5" t="s">
        <v>3</v>
      </c>
      <c r="D145" s="5" t="s">
        <v>1</v>
      </c>
      <c r="E145" s="5" t="s">
        <v>118</v>
      </c>
      <c r="F145" s="5"/>
      <c r="G145" s="5"/>
      <c r="H145" s="5"/>
      <c r="I145" s="6">
        <f t="shared" ref="I145:M145" si="79">I147+I146</f>
        <v>1130</v>
      </c>
      <c r="J145" s="6">
        <f t="shared" si="79"/>
        <v>0</v>
      </c>
      <c r="K145" s="6">
        <f t="shared" si="79"/>
        <v>0</v>
      </c>
      <c r="L145" s="6">
        <f t="shared" si="79"/>
        <v>0</v>
      </c>
      <c r="M145" s="6">
        <f t="shared" si="79"/>
        <v>1060</v>
      </c>
      <c r="N145" s="6">
        <f t="shared" ref="N145" si="80">N147+N146</f>
        <v>1060</v>
      </c>
    </row>
    <row r="146" spans="1:14" ht="45">
      <c r="A146" s="21" t="s">
        <v>4</v>
      </c>
      <c r="B146" s="5" t="s">
        <v>25</v>
      </c>
      <c r="C146" s="5" t="s">
        <v>3</v>
      </c>
      <c r="D146" s="5" t="s">
        <v>1</v>
      </c>
      <c r="E146" s="5" t="s">
        <v>118</v>
      </c>
      <c r="F146" s="5" t="s">
        <v>5</v>
      </c>
      <c r="G146" s="5" t="s">
        <v>20</v>
      </c>
      <c r="H146" s="5" t="s">
        <v>24</v>
      </c>
      <c r="I146" s="6">
        <v>5</v>
      </c>
      <c r="J146" s="6"/>
      <c r="K146" s="6"/>
      <c r="L146" s="6"/>
      <c r="M146" s="6">
        <v>5</v>
      </c>
      <c r="N146" s="6">
        <v>5</v>
      </c>
    </row>
    <row r="147" spans="1:14" ht="30">
      <c r="A147" s="21" t="s">
        <v>248</v>
      </c>
      <c r="B147" s="5" t="s">
        <v>25</v>
      </c>
      <c r="C147" s="5" t="s">
        <v>3</v>
      </c>
      <c r="D147" s="5" t="s">
        <v>1</v>
      </c>
      <c r="E147" s="5" t="s">
        <v>118</v>
      </c>
      <c r="F147" s="5" t="s">
        <v>249</v>
      </c>
      <c r="G147" s="5" t="s">
        <v>20</v>
      </c>
      <c r="H147" s="5" t="s">
        <v>24</v>
      </c>
      <c r="I147" s="6">
        <v>1125</v>
      </c>
      <c r="J147" s="6"/>
      <c r="K147" s="6"/>
      <c r="L147" s="6"/>
      <c r="M147" s="6">
        <v>1055</v>
      </c>
      <c r="N147" s="6">
        <v>1055</v>
      </c>
    </row>
    <row r="148" spans="1:14" s="8" customFormat="1" ht="135">
      <c r="A148" s="4" t="s">
        <v>146</v>
      </c>
      <c r="B148" s="5" t="s">
        <v>25</v>
      </c>
      <c r="C148" s="5" t="s">
        <v>3</v>
      </c>
      <c r="D148" s="5" t="s">
        <v>1</v>
      </c>
      <c r="E148" s="5" t="s">
        <v>185</v>
      </c>
      <c r="F148" s="5"/>
      <c r="G148" s="5"/>
      <c r="H148" s="5"/>
      <c r="I148" s="6">
        <f t="shared" ref="I148:N148" si="81">I149</f>
        <v>1208.4000000000001</v>
      </c>
      <c r="J148" s="6">
        <f t="shared" si="81"/>
        <v>0</v>
      </c>
      <c r="K148" s="6">
        <f t="shared" si="81"/>
        <v>0</v>
      </c>
      <c r="L148" s="6">
        <f t="shared" si="81"/>
        <v>0</v>
      </c>
      <c r="M148" s="6">
        <f t="shared" si="81"/>
        <v>2489.5</v>
      </c>
      <c r="N148" s="6">
        <f t="shared" si="81"/>
        <v>2489.5</v>
      </c>
    </row>
    <row r="149" spans="1:14" ht="45">
      <c r="A149" s="4" t="s">
        <v>134</v>
      </c>
      <c r="B149" s="5" t="s">
        <v>25</v>
      </c>
      <c r="C149" s="5" t="s">
        <v>3</v>
      </c>
      <c r="D149" s="5" t="s">
        <v>1</v>
      </c>
      <c r="E149" s="5" t="s">
        <v>185</v>
      </c>
      <c r="F149" s="5" t="s">
        <v>77</v>
      </c>
      <c r="G149" s="5" t="s">
        <v>20</v>
      </c>
      <c r="H149" s="5" t="s">
        <v>24</v>
      </c>
      <c r="I149" s="6">
        <v>1208.4000000000001</v>
      </c>
      <c r="J149" s="6"/>
      <c r="K149" s="6"/>
      <c r="L149" s="6"/>
      <c r="M149" s="6">
        <v>2489.5</v>
      </c>
      <c r="N149" s="6">
        <v>2489.5</v>
      </c>
    </row>
    <row r="150" spans="1:14" s="8" customFormat="1" ht="105">
      <c r="A150" s="4" t="s">
        <v>242</v>
      </c>
      <c r="B150" s="5" t="s">
        <v>25</v>
      </c>
      <c r="C150" s="5" t="s">
        <v>3</v>
      </c>
      <c r="D150" s="5" t="s">
        <v>1</v>
      </c>
      <c r="E150" s="5" t="s">
        <v>232</v>
      </c>
      <c r="F150" s="5"/>
      <c r="G150" s="5"/>
      <c r="H150" s="5"/>
      <c r="I150" s="6">
        <f t="shared" ref="I150:N150" si="82">I151</f>
        <v>1812.6</v>
      </c>
      <c r="J150" s="6">
        <f t="shared" si="82"/>
        <v>0</v>
      </c>
      <c r="K150" s="6">
        <f t="shared" si="82"/>
        <v>0</v>
      </c>
      <c r="L150" s="6">
        <f t="shared" si="82"/>
        <v>0</v>
      </c>
      <c r="M150" s="6">
        <f t="shared" si="82"/>
        <v>0</v>
      </c>
      <c r="N150" s="6">
        <f t="shared" si="82"/>
        <v>0</v>
      </c>
    </row>
    <row r="151" spans="1:14" ht="30">
      <c r="A151" s="21" t="s">
        <v>248</v>
      </c>
      <c r="B151" s="5" t="s">
        <v>25</v>
      </c>
      <c r="C151" s="5" t="s">
        <v>3</v>
      </c>
      <c r="D151" s="5" t="s">
        <v>1</v>
      </c>
      <c r="E151" s="5" t="s">
        <v>232</v>
      </c>
      <c r="F151" s="5" t="s">
        <v>249</v>
      </c>
      <c r="G151" s="5" t="s">
        <v>20</v>
      </c>
      <c r="H151" s="5" t="s">
        <v>24</v>
      </c>
      <c r="I151" s="6">
        <v>1812.6</v>
      </c>
      <c r="J151" s="6"/>
      <c r="K151" s="6"/>
      <c r="L151" s="6"/>
      <c r="M151" s="6">
        <v>0</v>
      </c>
      <c r="N151" s="6">
        <v>0</v>
      </c>
    </row>
    <row r="152" spans="1:14" ht="30">
      <c r="A152" s="4" t="s">
        <v>159</v>
      </c>
      <c r="B152" s="5" t="s">
        <v>25</v>
      </c>
      <c r="C152" s="5" t="s">
        <v>3</v>
      </c>
      <c r="D152" s="5" t="s">
        <v>7</v>
      </c>
      <c r="E152" s="5" t="s">
        <v>60</v>
      </c>
      <c r="F152" s="5"/>
      <c r="G152" s="5"/>
      <c r="H152" s="5"/>
      <c r="I152" s="6">
        <f t="shared" ref="I152:N153" si="83">I153</f>
        <v>35</v>
      </c>
      <c r="J152" s="6">
        <f t="shared" si="83"/>
        <v>0</v>
      </c>
      <c r="K152" s="6">
        <f t="shared" si="83"/>
        <v>0</v>
      </c>
      <c r="L152" s="6">
        <f t="shared" si="83"/>
        <v>0</v>
      </c>
      <c r="M152" s="6">
        <f t="shared" si="83"/>
        <v>35</v>
      </c>
      <c r="N152" s="6">
        <f t="shared" si="83"/>
        <v>35</v>
      </c>
    </row>
    <row r="153" spans="1:14" ht="30">
      <c r="A153" s="4" t="s">
        <v>147</v>
      </c>
      <c r="B153" s="5" t="s">
        <v>25</v>
      </c>
      <c r="C153" s="5" t="s">
        <v>3</v>
      </c>
      <c r="D153" s="5" t="s">
        <v>7</v>
      </c>
      <c r="E153" s="5" t="s">
        <v>119</v>
      </c>
      <c r="F153" s="5"/>
      <c r="G153" s="5"/>
      <c r="H153" s="5"/>
      <c r="I153" s="6">
        <f t="shared" si="83"/>
        <v>35</v>
      </c>
      <c r="J153" s="6">
        <f t="shared" si="83"/>
        <v>0</v>
      </c>
      <c r="K153" s="6">
        <f t="shared" si="83"/>
        <v>0</v>
      </c>
      <c r="L153" s="6">
        <f t="shared" si="83"/>
        <v>0</v>
      </c>
      <c r="M153" s="6">
        <f t="shared" si="83"/>
        <v>35</v>
      </c>
      <c r="N153" s="6">
        <f t="shared" si="83"/>
        <v>35</v>
      </c>
    </row>
    <row r="154" spans="1:14" ht="30">
      <c r="A154" s="21" t="s">
        <v>248</v>
      </c>
      <c r="B154" s="5" t="s">
        <v>25</v>
      </c>
      <c r="C154" s="5" t="s">
        <v>3</v>
      </c>
      <c r="D154" s="5" t="s">
        <v>7</v>
      </c>
      <c r="E154" s="5" t="s">
        <v>119</v>
      </c>
      <c r="F154" s="5" t="s">
        <v>249</v>
      </c>
      <c r="G154" s="5" t="s">
        <v>20</v>
      </c>
      <c r="H154" s="5" t="s">
        <v>27</v>
      </c>
      <c r="I154" s="6">
        <v>35</v>
      </c>
      <c r="J154" s="6"/>
      <c r="K154" s="6"/>
      <c r="L154" s="6"/>
      <c r="M154" s="6">
        <v>35</v>
      </c>
      <c r="N154" s="6">
        <v>35</v>
      </c>
    </row>
    <row r="155" spans="1:14" ht="45">
      <c r="A155" s="4" t="s">
        <v>260</v>
      </c>
      <c r="B155" s="5" t="s">
        <v>25</v>
      </c>
      <c r="C155" s="5" t="s">
        <v>3</v>
      </c>
      <c r="D155" s="5" t="s">
        <v>24</v>
      </c>
      <c r="E155" s="5" t="s">
        <v>211</v>
      </c>
      <c r="F155" s="5"/>
      <c r="G155" s="5"/>
      <c r="H155" s="5"/>
      <c r="I155" s="6">
        <f t="shared" ref="I155:M155" si="84">SUM(I156:I157)</f>
        <v>945.6</v>
      </c>
      <c r="J155" s="6">
        <f t="shared" si="84"/>
        <v>0</v>
      </c>
      <c r="K155" s="6">
        <f t="shared" si="84"/>
        <v>0</v>
      </c>
      <c r="L155" s="6">
        <f t="shared" si="84"/>
        <v>0</v>
      </c>
      <c r="M155" s="6">
        <f t="shared" si="84"/>
        <v>743</v>
      </c>
      <c r="N155" s="6">
        <f t="shared" ref="N155" si="85">SUM(N156:N157)</f>
        <v>743</v>
      </c>
    </row>
    <row r="156" spans="1:14" ht="30">
      <c r="A156" s="21" t="s">
        <v>248</v>
      </c>
      <c r="B156" s="5" t="s">
        <v>25</v>
      </c>
      <c r="C156" s="5" t="s">
        <v>3</v>
      </c>
      <c r="D156" s="5" t="s">
        <v>24</v>
      </c>
      <c r="E156" s="5" t="s">
        <v>211</v>
      </c>
      <c r="F156" s="5" t="s">
        <v>249</v>
      </c>
      <c r="G156" s="5" t="s">
        <v>0</v>
      </c>
      <c r="H156" s="5" t="s">
        <v>7</v>
      </c>
      <c r="I156" s="6">
        <v>641.5</v>
      </c>
      <c r="J156" s="6"/>
      <c r="K156" s="6"/>
      <c r="L156" s="6"/>
      <c r="M156" s="6">
        <v>436</v>
      </c>
      <c r="N156" s="6">
        <v>436</v>
      </c>
    </row>
    <row r="157" spans="1:14" ht="60">
      <c r="A157" s="21" t="s">
        <v>253</v>
      </c>
      <c r="B157" s="5" t="s">
        <v>25</v>
      </c>
      <c r="C157" s="5" t="s">
        <v>3</v>
      </c>
      <c r="D157" s="5" t="s">
        <v>24</v>
      </c>
      <c r="E157" s="5" t="s">
        <v>211</v>
      </c>
      <c r="F157" s="5" t="s">
        <v>231</v>
      </c>
      <c r="G157" s="5" t="s">
        <v>0</v>
      </c>
      <c r="H157" s="5" t="s">
        <v>7</v>
      </c>
      <c r="I157" s="6">
        <v>304.10000000000002</v>
      </c>
      <c r="J157" s="6"/>
      <c r="K157" s="6"/>
      <c r="L157" s="6"/>
      <c r="M157" s="6">
        <v>307</v>
      </c>
      <c r="N157" s="6">
        <v>307</v>
      </c>
    </row>
    <row r="158" spans="1:14" s="8" customFormat="1" ht="60">
      <c r="A158" s="4" t="s">
        <v>148</v>
      </c>
      <c r="B158" s="5" t="s">
        <v>25</v>
      </c>
      <c r="C158" s="5" t="s">
        <v>8</v>
      </c>
      <c r="D158" s="5" t="s">
        <v>55</v>
      </c>
      <c r="E158" s="5" t="s">
        <v>60</v>
      </c>
      <c r="F158" s="5"/>
      <c r="G158" s="5"/>
      <c r="H158" s="5"/>
      <c r="I158" s="6">
        <f t="shared" ref="I158:L158" si="86">I159</f>
        <v>26.5</v>
      </c>
      <c r="J158" s="6">
        <f t="shared" si="86"/>
        <v>0</v>
      </c>
      <c r="K158" s="6">
        <f t="shared" si="86"/>
        <v>0</v>
      </c>
      <c r="L158" s="6">
        <f t="shared" si="86"/>
        <v>0</v>
      </c>
      <c r="M158" s="6">
        <f>M159+M162</f>
        <v>88</v>
      </c>
      <c r="N158" s="6">
        <f>N159+N162</f>
        <v>88</v>
      </c>
    </row>
    <row r="159" spans="1:14" ht="45">
      <c r="A159" s="4" t="s">
        <v>149</v>
      </c>
      <c r="B159" s="5" t="s">
        <v>25</v>
      </c>
      <c r="C159" s="5" t="s">
        <v>8</v>
      </c>
      <c r="D159" s="5" t="s">
        <v>1</v>
      </c>
      <c r="E159" s="5" t="s">
        <v>120</v>
      </c>
      <c r="F159" s="5"/>
      <c r="G159" s="5"/>
      <c r="H159" s="5"/>
      <c r="I159" s="6">
        <f t="shared" ref="I159:M159" si="87">I161+I160</f>
        <v>26.5</v>
      </c>
      <c r="J159" s="6">
        <f t="shared" si="87"/>
        <v>0</v>
      </c>
      <c r="K159" s="6">
        <f t="shared" si="87"/>
        <v>0</v>
      </c>
      <c r="L159" s="6">
        <f t="shared" si="87"/>
        <v>0</v>
      </c>
      <c r="M159" s="6">
        <f t="shared" si="87"/>
        <v>43</v>
      </c>
      <c r="N159" s="6">
        <f t="shared" ref="N159" si="88">N161+N160</f>
        <v>43</v>
      </c>
    </row>
    <row r="160" spans="1:14" ht="45">
      <c r="A160" s="21" t="s">
        <v>4</v>
      </c>
      <c r="B160" s="5" t="s">
        <v>25</v>
      </c>
      <c r="C160" s="5" t="s">
        <v>8</v>
      </c>
      <c r="D160" s="5" t="s">
        <v>1</v>
      </c>
      <c r="E160" s="5" t="s">
        <v>120</v>
      </c>
      <c r="F160" s="5" t="s">
        <v>5</v>
      </c>
      <c r="G160" s="5" t="s">
        <v>20</v>
      </c>
      <c r="H160" s="5" t="s">
        <v>24</v>
      </c>
      <c r="I160" s="6">
        <v>16.5</v>
      </c>
      <c r="J160" s="6"/>
      <c r="K160" s="6"/>
      <c r="L160" s="6"/>
      <c r="M160" s="6">
        <v>33</v>
      </c>
      <c r="N160" s="6">
        <v>33</v>
      </c>
    </row>
    <row r="161" spans="1:14" ht="30">
      <c r="A161" s="21" t="s">
        <v>248</v>
      </c>
      <c r="B161" s="5" t="s">
        <v>25</v>
      </c>
      <c r="C161" s="5" t="s">
        <v>8</v>
      </c>
      <c r="D161" s="5" t="s">
        <v>1</v>
      </c>
      <c r="E161" s="5" t="s">
        <v>120</v>
      </c>
      <c r="F161" s="5" t="s">
        <v>249</v>
      </c>
      <c r="G161" s="5" t="s">
        <v>20</v>
      </c>
      <c r="H161" s="5" t="s">
        <v>24</v>
      </c>
      <c r="I161" s="6">
        <v>10</v>
      </c>
      <c r="J161" s="6"/>
      <c r="K161" s="6"/>
      <c r="L161" s="6"/>
      <c r="M161" s="6">
        <v>10</v>
      </c>
      <c r="N161" s="6">
        <v>10</v>
      </c>
    </row>
    <row r="162" spans="1:14" ht="30">
      <c r="A162" s="4" t="s">
        <v>309</v>
      </c>
      <c r="B162" s="5" t="s">
        <v>25</v>
      </c>
      <c r="C162" s="5" t="s">
        <v>8</v>
      </c>
      <c r="D162" s="5" t="s">
        <v>7</v>
      </c>
      <c r="E162" s="5" t="s">
        <v>263</v>
      </c>
      <c r="F162" s="5"/>
      <c r="G162" s="5"/>
      <c r="H162" s="5"/>
      <c r="I162" s="6" t="e">
        <f>#REF!+I163</f>
        <v>#REF!</v>
      </c>
      <c r="J162" s="6" t="e">
        <f>#REF!+J163</f>
        <v>#REF!</v>
      </c>
      <c r="K162" s="6" t="e">
        <f>#REF!+K163</f>
        <v>#REF!</v>
      </c>
      <c r="L162" s="6" t="e">
        <f>#REF!+L163</f>
        <v>#REF!</v>
      </c>
      <c r="M162" s="6">
        <f>M163</f>
        <v>45</v>
      </c>
      <c r="N162" s="6">
        <f>N163</f>
        <v>45</v>
      </c>
    </row>
    <row r="163" spans="1:14" ht="45">
      <c r="A163" s="21" t="s">
        <v>4</v>
      </c>
      <c r="B163" s="5" t="s">
        <v>25</v>
      </c>
      <c r="C163" s="5" t="s">
        <v>8</v>
      </c>
      <c r="D163" s="5" t="s">
        <v>7</v>
      </c>
      <c r="E163" s="5" t="s">
        <v>263</v>
      </c>
      <c r="F163" s="5" t="s">
        <v>5</v>
      </c>
      <c r="G163" s="5" t="s">
        <v>20</v>
      </c>
      <c r="H163" s="5" t="s">
        <v>24</v>
      </c>
      <c r="I163" s="6">
        <v>16.5</v>
      </c>
      <c r="J163" s="6"/>
      <c r="K163" s="6"/>
      <c r="L163" s="6"/>
      <c r="M163" s="6">
        <v>45</v>
      </c>
      <c r="N163" s="6">
        <v>45</v>
      </c>
    </row>
    <row r="164" spans="1:14" ht="110.25">
      <c r="A164" s="9" t="s">
        <v>43</v>
      </c>
      <c r="B164" s="2" t="s">
        <v>27</v>
      </c>
      <c r="C164" s="2" t="s">
        <v>2</v>
      </c>
      <c r="D164" s="2" t="s">
        <v>55</v>
      </c>
      <c r="E164" s="2" t="s">
        <v>60</v>
      </c>
      <c r="F164" s="2"/>
      <c r="G164" s="2"/>
      <c r="H164" s="2"/>
      <c r="I164" s="3">
        <f t="shared" ref="I164" si="89">I165+I171+I174+I177</f>
        <v>8690.8000000000011</v>
      </c>
      <c r="J164" s="3">
        <f>J165+J171+J174+J177</f>
        <v>1520.8</v>
      </c>
      <c r="K164" s="3">
        <f t="shared" ref="K164:M164" si="90">K165+K171+K174+K177</f>
        <v>0</v>
      </c>
      <c r="L164" s="3">
        <f t="shared" si="90"/>
        <v>0</v>
      </c>
      <c r="M164" s="3">
        <f t="shared" si="90"/>
        <v>8340</v>
      </c>
      <c r="N164" s="3">
        <f t="shared" ref="N164" si="91">N165+N171+N174+N177</f>
        <v>7100</v>
      </c>
    </row>
    <row r="165" spans="1:14" s="8" customFormat="1" ht="45">
      <c r="A165" s="4" t="s">
        <v>69</v>
      </c>
      <c r="B165" s="5" t="s">
        <v>27</v>
      </c>
      <c r="C165" s="5" t="s">
        <v>3</v>
      </c>
      <c r="D165" s="5" t="s">
        <v>55</v>
      </c>
      <c r="E165" s="5" t="s">
        <v>60</v>
      </c>
      <c r="F165" s="5"/>
      <c r="G165" s="5"/>
      <c r="H165" s="5"/>
      <c r="I165" s="6">
        <f t="shared" ref="I165:M165" si="92">I167</f>
        <v>6780</v>
      </c>
      <c r="J165" s="6">
        <f t="shared" si="92"/>
        <v>1110</v>
      </c>
      <c r="K165" s="6">
        <f t="shared" si="92"/>
        <v>0</v>
      </c>
      <c r="L165" s="6">
        <f t="shared" si="92"/>
        <v>0</v>
      </c>
      <c r="M165" s="6">
        <f t="shared" si="92"/>
        <v>7000</v>
      </c>
      <c r="N165" s="6">
        <f t="shared" ref="N165" si="93">N167</f>
        <v>7000</v>
      </c>
    </row>
    <row r="166" spans="1:14" s="8" customFormat="1" ht="30">
      <c r="A166" s="4" t="s">
        <v>160</v>
      </c>
      <c r="B166" s="5" t="s">
        <v>27</v>
      </c>
      <c r="C166" s="5" t="s">
        <v>3</v>
      </c>
      <c r="D166" s="5" t="s">
        <v>1</v>
      </c>
      <c r="E166" s="5" t="s">
        <v>60</v>
      </c>
      <c r="F166" s="5"/>
      <c r="G166" s="5"/>
      <c r="H166" s="5"/>
      <c r="I166" s="6">
        <f t="shared" ref="I166:N166" si="94">I167</f>
        <v>6780</v>
      </c>
      <c r="J166" s="6">
        <f t="shared" si="94"/>
        <v>1110</v>
      </c>
      <c r="K166" s="6">
        <f t="shared" si="94"/>
        <v>0</v>
      </c>
      <c r="L166" s="6">
        <f t="shared" si="94"/>
        <v>0</v>
      </c>
      <c r="M166" s="6">
        <f t="shared" si="94"/>
        <v>7000</v>
      </c>
      <c r="N166" s="6">
        <f t="shared" si="94"/>
        <v>7000</v>
      </c>
    </row>
    <row r="167" spans="1:14" ht="45">
      <c r="A167" s="4" t="s">
        <v>57</v>
      </c>
      <c r="B167" s="5" t="s">
        <v>27</v>
      </c>
      <c r="C167" s="5" t="s">
        <v>3</v>
      </c>
      <c r="D167" s="5" t="s">
        <v>1</v>
      </c>
      <c r="E167" s="5" t="s">
        <v>58</v>
      </c>
      <c r="F167" s="5"/>
      <c r="G167" s="5"/>
      <c r="H167" s="5"/>
      <c r="I167" s="6">
        <f t="shared" ref="I167:M167" si="95">I169+I168+I170</f>
        <v>6780</v>
      </c>
      <c r="J167" s="6">
        <f t="shared" si="95"/>
        <v>1110</v>
      </c>
      <c r="K167" s="6">
        <f t="shared" si="95"/>
        <v>0</v>
      </c>
      <c r="L167" s="6">
        <f t="shared" si="95"/>
        <v>0</v>
      </c>
      <c r="M167" s="6">
        <f t="shared" si="95"/>
        <v>7000</v>
      </c>
      <c r="N167" s="6">
        <f t="shared" ref="N167" si="96">N169+N168+N170</f>
        <v>7000</v>
      </c>
    </row>
    <row r="168" spans="1:14" ht="105">
      <c r="A168" s="21" t="s">
        <v>251</v>
      </c>
      <c r="B168" s="5" t="s">
        <v>27</v>
      </c>
      <c r="C168" s="5" t="s">
        <v>3</v>
      </c>
      <c r="D168" s="5" t="s">
        <v>1</v>
      </c>
      <c r="E168" s="5" t="s">
        <v>58</v>
      </c>
      <c r="F168" s="5" t="s">
        <v>252</v>
      </c>
      <c r="G168" s="5" t="s">
        <v>24</v>
      </c>
      <c r="H168" s="5" t="s">
        <v>11</v>
      </c>
      <c r="I168" s="6">
        <v>4300</v>
      </c>
      <c r="J168" s="6">
        <v>350</v>
      </c>
      <c r="K168" s="6"/>
      <c r="L168" s="6"/>
      <c r="M168" s="6">
        <v>5359</v>
      </c>
      <c r="N168" s="6">
        <v>5359</v>
      </c>
    </row>
    <row r="169" spans="1:14" ht="45">
      <c r="A169" s="21" t="s">
        <v>4</v>
      </c>
      <c r="B169" s="5" t="s">
        <v>27</v>
      </c>
      <c r="C169" s="5" t="s">
        <v>3</v>
      </c>
      <c r="D169" s="5" t="s">
        <v>1</v>
      </c>
      <c r="E169" s="5" t="s">
        <v>58</v>
      </c>
      <c r="F169" s="5" t="s">
        <v>5</v>
      </c>
      <c r="G169" s="5" t="s">
        <v>24</v>
      </c>
      <c r="H169" s="5" t="s">
        <v>11</v>
      </c>
      <c r="I169" s="6">
        <v>2478</v>
      </c>
      <c r="J169" s="6">
        <f>560+200</f>
        <v>760</v>
      </c>
      <c r="K169" s="6"/>
      <c r="L169" s="6"/>
      <c r="M169" s="6">
        <v>1639</v>
      </c>
      <c r="N169" s="6">
        <v>1639</v>
      </c>
    </row>
    <row r="170" spans="1:14">
      <c r="A170" s="21" t="s">
        <v>6</v>
      </c>
      <c r="B170" s="5" t="s">
        <v>27</v>
      </c>
      <c r="C170" s="5" t="s">
        <v>3</v>
      </c>
      <c r="D170" s="5" t="s">
        <v>1</v>
      </c>
      <c r="E170" s="5" t="s">
        <v>58</v>
      </c>
      <c r="F170" s="5" t="s">
        <v>250</v>
      </c>
      <c r="G170" s="5" t="s">
        <v>24</v>
      </c>
      <c r="H170" s="5" t="s">
        <v>11</v>
      </c>
      <c r="I170" s="6">
        <v>2</v>
      </c>
      <c r="J170" s="6"/>
      <c r="K170" s="6"/>
      <c r="L170" s="6"/>
      <c r="M170" s="6">
        <v>2</v>
      </c>
      <c r="N170" s="6">
        <v>2</v>
      </c>
    </row>
    <row r="171" spans="1:14" s="8" customFormat="1" ht="60">
      <c r="A171" s="4" t="s">
        <v>150</v>
      </c>
      <c r="B171" s="5" t="s">
        <v>27</v>
      </c>
      <c r="C171" s="5" t="s">
        <v>8</v>
      </c>
      <c r="D171" s="5" t="s">
        <v>55</v>
      </c>
      <c r="E171" s="5" t="s">
        <v>60</v>
      </c>
      <c r="F171" s="5"/>
      <c r="G171" s="5"/>
      <c r="H171" s="5"/>
      <c r="I171" s="6">
        <f t="shared" ref="I171:N172" si="97">I172</f>
        <v>474.6</v>
      </c>
      <c r="J171" s="6">
        <f t="shared" si="97"/>
        <v>407</v>
      </c>
      <c r="K171" s="6">
        <f t="shared" si="97"/>
        <v>0</v>
      </c>
      <c r="L171" s="6">
        <f t="shared" si="97"/>
        <v>0</v>
      </c>
      <c r="M171" s="6">
        <f t="shared" si="97"/>
        <v>1000</v>
      </c>
      <c r="N171" s="6">
        <f t="shared" si="97"/>
        <v>0</v>
      </c>
    </row>
    <row r="172" spans="1:14" ht="60">
      <c r="A172" s="4" t="s">
        <v>161</v>
      </c>
      <c r="B172" s="5" t="s">
        <v>27</v>
      </c>
      <c r="C172" s="5" t="s">
        <v>8</v>
      </c>
      <c r="D172" s="5" t="s">
        <v>1</v>
      </c>
      <c r="E172" s="5" t="s">
        <v>121</v>
      </c>
      <c r="F172" s="5"/>
      <c r="G172" s="5"/>
      <c r="H172" s="5"/>
      <c r="I172" s="6">
        <f t="shared" si="97"/>
        <v>474.6</v>
      </c>
      <c r="J172" s="6">
        <f t="shared" si="97"/>
        <v>407</v>
      </c>
      <c r="K172" s="6">
        <f t="shared" si="97"/>
        <v>0</v>
      </c>
      <c r="L172" s="6">
        <f t="shared" si="97"/>
        <v>0</v>
      </c>
      <c r="M172" s="6">
        <f t="shared" si="97"/>
        <v>1000</v>
      </c>
      <c r="N172" s="6">
        <f t="shared" si="97"/>
        <v>0</v>
      </c>
    </row>
    <row r="173" spans="1:14" ht="45">
      <c r="A173" s="21" t="s">
        <v>4</v>
      </c>
      <c r="B173" s="5" t="s">
        <v>27</v>
      </c>
      <c r="C173" s="5" t="s">
        <v>8</v>
      </c>
      <c r="D173" s="5" t="s">
        <v>1</v>
      </c>
      <c r="E173" s="5" t="s">
        <v>121</v>
      </c>
      <c r="F173" s="5" t="s">
        <v>5</v>
      </c>
      <c r="G173" s="5" t="s">
        <v>24</v>
      </c>
      <c r="H173" s="5" t="s">
        <v>11</v>
      </c>
      <c r="I173" s="6">
        <v>474.6</v>
      </c>
      <c r="J173" s="6">
        <v>407</v>
      </c>
      <c r="K173" s="6"/>
      <c r="L173" s="6"/>
      <c r="M173" s="6">
        <v>1000</v>
      </c>
      <c r="N173" s="6">
        <v>0</v>
      </c>
    </row>
    <row r="174" spans="1:14" s="8" customFormat="1" ht="30">
      <c r="A174" s="4" t="s">
        <v>151</v>
      </c>
      <c r="B174" s="5" t="s">
        <v>27</v>
      </c>
      <c r="C174" s="5" t="s">
        <v>9</v>
      </c>
      <c r="D174" s="5" t="s">
        <v>55</v>
      </c>
      <c r="E174" s="5" t="s">
        <v>60</v>
      </c>
      <c r="F174" s="5"/>
      <c r="G174" s="5"/>
      <c r="H174" s="5"/>
      <c r="I174" s="6">
        <f t="shared" ref="I174:N175" si="98">I175</f>
        <v>255</v>
      </c>
      <c r="J174" s="6">
        <f t="shared" si="98"/>
        <v>0</v>
      </c>
      <c r="K174" s="6">
        <f t="shared" si="98"/>
        <v>0</v>
      </c>
      <c r="L174" s="6">
        <f t="shared" si="98"/>
        <v>0</v>
      </c>
      <c r="M174" s="6">
        <f t="shared" si="98"/>
        <v>10</v>
      </c>
      <c r="N174" s="6">
        <f t="shared" si="98"/>
        <v>70</v>
      </c>
    </row>
    <row r="175" spans="1:14" ht="30">
      <c r="A175" s="4" t="s">
        <v>162</v>
      </c>
      <c r="B175" s="5" t="s">
        <v>27</v>
      </c>
      <c r="C175" s="5" t="s">
        <v>9</v>
      </c>
      <c r="D175" s="5" t="s">
        <v>1</v>
      </c>
      <c r="E175" s="5" t="s">
        <v>122</v>
      </c>
      <c r="F175" s="5"/>
      <c r="G175" s="5"/>
      <c r="H175" s="5"/>
      <c r="I175" s="6">
        <f t="shared" si="98"/>
        <v>255</v>
      </c>
      <c r="J175" s="6">
        <f t="shared" si="98"/>
        <v>0</v>
      </c>
      <c r="K175" s="6">
        <f t="shared" si="98"/>
        <v>0</v>
      </c>
      <c r="L175" s="6">
        <f t="shared" si="98"/>
        <v>0</v>
      </c>
      <c r="M175" s="6">
        <f t="shared" si="98"/>
        <v>10</v>
      </c>
      <c r="N175" s="6">
        <f t="shared" si="98"/>
        <v>70</v>
      </c>
    </row>
    <row r="176" spans="1:14" ht="45">
      <c r="A176" s="21" t="s">
        <v>4</v>
      </c>
      <c r="B176" s="5" t="s">
        <v>27</v>
      </c>
      <c r="C176" s="5" t="s">
        <v>9</v>
      </c>
      <c r="D176" s="5" t="s">
        <v>1</v>
      </c>
      <c r="E176" s="5" t="s">
        <v>122</v>
      </c>
      <c r="F176" s="5" t="s">
        <v>5</v>
      </c>
      <c r="G176" s="5" t="s">
        <v>24</v>
      </c>
      <c r="H176" s="5" t="s">
        <v>11</v>
      </c>
      <c r="I176" s="6">
        <v>255</v>
      </c>
      <c r="J176" s="6"/>
      <c r="K176" s="6"/>
      <c r="L176" s="6"/>
      <c r="M176" s="6">
        <v>10</v>
      </c>
      <c r="N176" s="6">
        <v>70</v>
      </c>
    </row>
    <row r="177" spans="1:14" s="8" customFormat="1" ht="45">
      <c r="A177" s="4" t="s">
        <v>152</v>
      </c>
      <c r="B177" s="5" t="s">
        <v>27</v>
      </c>
      <c r="C177" s="5" t="s">
        <v>17</v>
      </c>
      <c r="D177" s="5" t="s">
        <v>55</v>
      </c>
      <c r="E177" s="5" t="s">
        <v>60</v>
      </c>
      <c r="F177" s="5"/>
      <c r="G177" s="5"/>
      <c r="H177" s="5"/>
      <c r="I177" s="6">
        <f t="shared" ref="I177:N178" si="99">I178</f>
        <v>1181.2</v>
      </c>
      <c r="J177" s="6">
        <f t="shared" si="99"/>
        <v>3.8</v>
      </c>
      <c r="K177" s="6">
        <f t="shared" si="99"/>
        <v>0</v>
      </c>
      <c r="L177" s="6">
        <f t="shared" si="99"/>
        <v>0</v>
      </c>
      <c r="M177" s="6">
        <f t="shared" si="99"/>
        <v>330</v>
      </c>
      <c r="N177" s="6">
        <f t="shared" si="99"/>
        <v>30</v>
      </c>
    </row>
    <row r="178" spans="1:14" ht="45">
      <c r="A178" s="4" t="s">
        <v>163</v>
      </c>
      <c r="B178" s="5" t="s">
        <v>27</v>
      </c>
      <c r="C178" s="5" t="s">
        <v>17</v>
      </c>
      <c r="D178" s="5" t="s">
        <v>1</v>
      </c>
      <c r="E178" s="5" t="s">
        <v>114</v>
      </c>
      <c r="F178" s="5"/>
      <c r="G178" s="5"/>
      <c r="H178" s="5"/>
      <c r="I178" s="6">
        <f t="shared" si="99"/>
        <v>1181.2</v>
      </c>
      <c r="J178" s="6">
        <f t="shared" si="99"/>
        <v>3.8</v>
      </c>
      <c r="K178" s="6">
        <f t="shared" si="99"/>
        <v>0</v>
      </c>
      <c r="L178" s="6">
        <f t="shared" si="99"/>
        <v>0</v>
      </c>
      <c r="M178" s="6">
        <f t="shared" si="99"/>
        <v>330</v>
      </c>
      <c r="N178" s="6">
        <f t="shared" si="99"/>
        <v>30</v>
      </c>
    </row>
    <row r="179" spans="1:14" ht="45">
      <c r="A179" s="21" t="s">
        <v>4</v>
      </c>
      <c r="B179" s="5" t="s">
        <v>27</v>
      </c>
      <c r="C179" s="5" t="s">
        <v>17</v>
      </c>
      <c r="D179" s="5" t="s">
        <v>1</v>
      </c>
      <c r="E179" s="5" t="s">
        <v>114</v>
      </c>
      <c r="F179" s="5" t="s">
        <v>5</v>
      </c>
      <c r="G179" s="5" t="s">
        <v>24</v>
      </c>
      <c r="H179" s="5" t="s">
        <v>11</v>
      </c>
      <c r="I179" s="6">
        <v>1181.2</v>
      </c>
      <c r="J179" s="6">
        <v>3.8</v>
      </c>
      <c r="K179" s="6"/>
      <c r="L179" s="6"/>
      <c r="M179" s="6">
        <v>330</v>
      </c>
      <c r="N179" s="6">
        <v>30</v>
      </c>
    </row>
    <row r="180" spans="1:14" ht="63">
      <c r="A180" s="9" t="s">
        <v>44</v>
      </c>
      <c r="B180" s="2" t="s">
        <v>0</v>
      </c>
      <c r="C180" s="2" t="s">
        <v>2</v>
      </c>
      <c r="D180" s="2" t="s">
        <v>55</v>
      </c>
      <c r="E180" s="2" t="s">
        <v>60</v>
      </c>
      <c r="F180" s="2"/>
      <c r="G180" s="2"/>
      <c r="H180" s="2"/>
      <c r="I180" s="3" t="e">
        <f>#REF!+I181+#REF!+#REF!</f>
        <v>#REF!</v>
      </c>
      <c r="J180" s="3" t="e">
        <f>#REF!+J181+#REF!+#REF!</f>
        <v>#REF!</v>
      </c>
      <c r="K180" s="3" t="e">
        <f>#REF!+K181+#REF!+#REF!</f>
        <v>#REF!</v>
      </c>
      <c r="L180" s="3" t="e">
        <f>#REF!+L181+#REF!+#REF!</f>
        <v>#REF!</v>
      </c>
      <c r="M180" s="3">
        <f>M181</f>
        <v>100</v>
      </c>
      <c r="N180" s="3">
        <f>N181</f>
        <v>100</v>
      </c>
    </row>
    <row r="181" spans="1:14" s="8" customFormat="1" ht="45">
      <c r="A181" s="4" t="s">
        <v>153</v>
      </c>
      <c r="B181" s="5" t="s">
        <v>0</v>
      </c>
      <c r="C181" s="5" t="s">
        <v>8</v>
      </c>
      <c r="D181" s="5" t="s">
        <v>55</v>
      </c>
      <c r="E181" s="5" t="s">
        <v>60</v>
      </c>
      <c r="F181" s="5"/>
      <c r="G181" s="5"/>
      <c r="H181" s="5"/>
      <c r="I181" s="6">
        <f t="shared" ref="I181:M181" si="100">I182+I184</f>
        <v>165</v>
      </c>
      <c r="J181" s="6">
        <f t="shared" si="100"/>
        <v>47</v>
      </c>
      <c r="K181" s="6">
        <f t="shared" si="100"/>
        <v>0</v>
      </c>
      <c r="L181" s="6">
        <f t="shared" si="100"/>
        <v>0</v>
      </c>
      <c r="M181" s="6">
        <f t="shared" si="100"/>
        <v>100</v>
      </c>
      <c r="N181" s="6">
        <f t="shared" ref="N181" si="101">N182+N184</f>
        <v>100</v>
      </c>
    </row>
    <row r="182" spans="1:14" ht="30">
      <c r="A182" s="4" t="s">
        <v>164</v>
      </c>
      <c r="B182" s="5" t="s">
        <v>0</v>
      </c>
      <c r="C182" s="5" t="s">
        <v>8</v>
      </c>
      <c r="D182" s="5" t="s">
        <v>1</v>
      </c>
      <c r="E182" s="5" t="s">
        <v>115</v>
      </c>
      <c r="F182" s="5"/>
      <c r="G182" s="5"/>
      <c r="H182" s="5"/>
      <c r="I182" s="6">
        <f t="shared" ref="I182:N184" si="102">I183</f>
        <v>45</v>
      </c>
      <c r="J182" s="6">
        <f t="shared" si="102"/>
        <v>47</v>
      </c>
      <c r="K182" s="6">
        <f t="shared" si="102"/>
        <v>0</v>
      </c>
      <c r="L182" s="6">
        <f t="shared" si="102"/>
        <v>0</v>
      </c>
      <c r="M182" s="6">
        <f t="shared" si="102"/>
        <v>50</v>
      </c>
      <c r="N182" s="6">
        <f t="shared" si="102"/>
        <v>0</v>
      </c>
    </row>
    <row r="183" spans="1:14" ht="45">
      <c r="A183" s="21" t="s">
        <v>4</v>
      </c>
      <c r="B183" s="5" t="s">
        <v>0</v>
      </c>
      <c r="C183" s="5" t="s">
        <v>8</v>
      </c>
      <c r="D183" s="5" t="s">
        <v>1</v>
      </c>
      <c r="E183" s="5" t="s">
        <v>115</v>
      </c>
      <c r="F183" s="5" t="s">
        <v>5</v>
      </c>
      <c r="G183" s="5" t="s">
        <v>27</v>
      </c>
      <c r="H183" s="5" t="s">
        <v>25</v>
      </c>
      <c r="I183" s="6">
        <v>45</v>
      </c>
      <c r="J183" s="6">
        <v>47</v>
      </c>
      <c r="K183" s="6"/>
      <c r="L183" s="6"/>
      <c r="M183" s="6">
        <v>50</v>
      </c>
      <c r="N183" s="6">
        <v>0</v>
      </c>
    </row>
    <row r="184" spans="1:14" ht="60">
      <c r="A184" s="4" t="s">
        <v>235</v>
      </c>
      <c r="B184" s="5" t="s">
        <v>0</v>
      </c>
      <c r="C184" s="5" t="s">
        <v>8</v>
      </c>
      <c r="D184" s="5" t="s">
        <v>7</v>
      </c>
      <c r="E184" s="5" t="s">
        <v>237</v>
      </c>
      <c r="F184" s="5"/>
      <c r="G184" s="5"/>
      <c r="H184" s="5"/>
      <c r="I184" s="6">
        <f t="shared" si="102"/>
        <v>120</v>
      </c>
      <c r="J184" s="6">
        <f t="shared" si="102"/>
        <v>0</v>
      </c>
      <c r="K184" s="6">
        <f t="shared" si="102"/>
        <v>0</v>
      </c>
      <c r="L184" s="6">
        <f t="shared" si="102"/>
        <v>0</v>
      </c>
      <c r="M184" s="6">
        <f t="shared" si="102"/>
        <v>50</v>
      </c>
      <c r="N184" s="6">
        <f t="shared" si="102"/>
        <v>100</v>
      </c>
    </row>
    <row r="185" spans="1:14" ht="45">
      <c r="A185" s="21" t="s">
        <v>4</v>
      </c>
      <c r="B185" s="5" t="s">
        <v>0</v>
      </c>
      <c r="C185" s="5" t="s">
        <v>8</v>
      </c>
      <c r="D185" s="5" t="s">
        <v>7</v>
      </c>
      <c r="E185" s="5" t="s">
        <v>237</v>
      </c>
      <c r="F185" s="5" t="s">
        <v>5</v>
      </c>
      <c r="G185" s="5" t="s">
        <v>27</v>
      </c>
      <c r="H185" s="5" t="s">
        <v>25</v>
      </c>
      <c r="I185" s="6">
        <v>120</v>
      </c>
      <c r="J185" s="6"/>
      <c r="K185" s="6"/>
      <c r="L185" s="6"/>
      <c r="M185" s="6">
        <v>50</v>
      </c>
      <c r="N185" s="6">
        <v>100</v>
      </c>
    </row>
    <row r="186" spans="1:14" ht="63">
      <c r="A186" s="9" t="s">
        <v>45</v>
      </c>
      <c r="B186" s="2" t="s">
        <v>22</v>
      </c>
      <c r="C186" s="2" t="s">
        <v>2</v>
      </c>
      <c r="D186" s="2" t="s">
        <v>55</v>
      </c>
      <c r="E186" s="2" t="s">
        <v>60</v>
      </c>
      <c r="F186" s="2"/>
      <c r="G186" s="2"/>
      <c r="H186" s="2"/>
      <c r="I186" s="3" t="e">
        <f>I187+#REF!</f>
        <v>#REF!</v>
      </c>
      <c r="J186" s="3" t="e">
        <f>J187+#REF!</f>
        <v>#REF!</v>
      </c>
      <c r="K186" s="3" t="e">
        <f>K187+#REF!</f>
        <v>#REF!</v>
      </c>
      <c r="L186" s="3" t="e">
        <f>#REF!</f>
        <v>#REF!</v>
      </c>
      <c r="M186" s="3">
        <f>M187</f>
        <v>34336.800000000003</v>
      </c>
      <c r="N186" s="3">
        <f>N187</f>
        <v>34804.400000000001</v>
      </c>
    </row>
    <row r="187" spans="1:14" s="8" customFormat="1" ht="45">
      <c r="A187" s="10" t="s">
        <v>154</v>
      </c>
      <c r="B187" s="5" t="s">
        <v>22</v>
      </c>
      <c r="C187" s="5" t="s">
        <v>3</v>
      </c>
      <c r="D187" s="5" t="s">
        <v>55</v>
      </c>
      <c r="E187" s="5" t="s">
        <v>60</v>
      </c>
      <c r="F187" s="5"/>
      <c r="G187" s="5"/>
      <c r="H187" s="5"/>
      <c r="I187" s="6">
        <f t="shared" ref="I187:N188" si="103">I188</f>
        <v>45561.9</v>
      </c>
      <c r="J187" s="6">
        <f t="shared" si="103"/>
        <v>-7994.8</v>
      </c>
      <c r="K187" s="6">
        <f t="shared" si="103"/>
        <v>0</v>
      </c>
      <c r="L187" s="6">
        <f t="shared" si="103"/>
        <v>0</v>
      </c>
      <c r="M187" s="6">
        <f>M188</f>
        <v>34336.800000000003</v>
      </c>
      <c r="N187" s="6">
        <f>N188</f>
        <v>34804.400000000001</v>
      </c>
    </row>
    <row r="188" spans="1:14" ht="45">
      <c r="A188" s="10" t="s">
        <v>199</v>
      </c>
      <c r="B188" s="5" t="s">
        <v>22</v>
      </c>
      <c r="C188" s="5" t="s">
        <v>3</v>
      </c>
      <c r="D188" s="5" t="s">
        <v>1</v>
      </c>
      <c r="E188" s="5" t="s">
        <v>123</v>
      </c>
      <c r="F188" s="5"/>
      <c r="G188" s="5"/>
      <c r="H188" s="5"/>
      <c r="I188" s="6">
        <f t="shared" si="103"/>
        <v>45561.9</v>
      </c>
      <c r="J188" s="6">
        <f t="shared" si="103"/>
        <v>-7994.8</v>
      </c>
      <c r="K188" s="6">
        <f t="shared" si="103"/>
        <v>0</v>
      </c>
      <c r="L188" s="6">
        <f t="shared" si="103"/>
        <v>0</v>
      </c>
      <c r="M188" s="6">
        <f t="shared" si="103"/>
        <v>34336.800000000003</v>
      </c>
      <c r="N188" s="6">
        <f t="shared" si="103"/>
        <v>34804.400000000001</v>
      </c>
    </row>
    <row r="189" spans="1:14" ht="45">
      <c r="A189" s="21" t="s">
        <v>4</v>
      </c>
      <c r="B189" s="5" t="s">
        <v>22</v>
      </c>
      <c r="C189" s="5" t="s">
        <v>3</v>
      </c>
      <c r="D189" s="5" t="s">
        <v>1</v>
      </c>
      <c r="E189" s="5" t="s">
        <v>123</v>
      </c>
      <c r="F189" s="5" t="s">
        <v>5</v>
      </c>
      <c r="G189" s="5" t="s">
        <v>21</v>
      </c>
      <c r="H189" s="5" t="s">
        <v>11</v>
      </c>
      <c r="I189" s="6">
        <v>45561.9</v>
      </c>
      <c r="J189" s="6">
        <v>-7994.8</v>
      </c>
      <c r="K189" s="6"/>
      <c r="L189" s="6"/>
      <c r="M189" s="6">
        <v>34336.800000000003</v>
      </c>
      <c r="N189" s="6">
        <v>34804.400000000001</v>
      </c>
    </row>
    <row r="190" spans="1:14" ht="78.75">
      <c r="A190" s="1" t="s">
        <v>53</v>
      </c>
      <c r="B190" s="2" t="s">
        <v>11</v>
      </c>
      <c r="C190" s="2" t="s">
        <v>2</v>
      </c>
      <c r="D190" s="2" t="s">
        <v>55</v>
      </c>
      <c r="E190" s="2" t="s">
        <v>60</v>
      </c>
      <c r="F190" s="2"/>
      <c r="G190" s="2"/>
      <c r="H190" s="2"/>
      <c r="I190" s="3" t="e">
        <f t="shared" ref="I190:N191" si="104">I191</f>
        <v>#REF!</v>
      </c>
      <c r="J190" s="3">
        <f t="shared" si="104"/>
        <v>350.6</v>
      </c>
      <c r="K190" s="3" t="e">
        <f t="shared" si="104"/>
        <v>#REF!</v>
      </c>
      <c r="L190" s="3" t="e">
        <f t="shared" si="104"/>
        <v>#REF!</v>
      </c>
      <c r="M190" s="3">
        <f t="shared" si="104"/>
        <v>100</v>
      </c>
      <c r="N190" s="3">
        <f t="shared" si="104"/>
        <v>100</v>
      </c>
    </row>
    <row r="191" spans="1:14" ht="60">
      <c r="A191" s="4" t="s">
        <v>189</v>
      </c>
      <c r="B191" s="5" t="s">
        <v>11</v>
      </c>
      <c r="C191" s="5" t="s">
        <v>3</v>
      </c>
      <c r="D191" s="5" t="s">
        <v>55</v>
      </c>
      <c r="E191" s="5" t="s">
        <v>60</v>
      </c>
      <c r="F191" s="5"/>
      <c r="G191" s="5"/>
      <c r="H191" s="5"/>
      <c r="I191" s="6" t="e">
        <f t="shared" si="104"/>
        <v>#REF!</v>
      </c>
      <c r="J191" s="6">
        <f t="shared" si="104"/>
        <v>350.6</v>
      </c>
      <c r="K191" s="6" t="e">
        <f t="shared" si="104"/>
        <v>#REF!</v>
      </c>
      <c r="L191" s="6" t="e">
        <f t="shared" si="104"/>
        <v>#REF!</v>
      </c>
      <c r="M191" s="6">
        <f t="shared" si="104"/>
        <v>100</v>
      </c>
      <c r="N191" s="6">
        <f t="shared" si="104"/>
        <v>100</v>
      </c>
    </row>
    <row r="192" spans="1:14" ht="90">
      <c r="A192" s="4" t="s">
        <v>236</v>
      </c>
      <c r="B192" s="5" t="s">
        <v>11</v>
      </c>
      <c r="C192" s="5" t="s">
        <v>3</v>
      </c>
      <c r="D192" s="5" t="s">
        <v>1</v>
      </c>
      <c r="E192" s="5" t="s">
        <v>124</v>
      </c>
      <c r="F192" s="5"/>
      <c r="G192" s="5"/>
      <c r="H192" s="5"/>
      <c r="I192" s="6" t="e">
        <f>#REF!</f>
        <v>#REF!</v>
      </c>
      <c r="J192" s="6">
        <f>J193</f>
        <v>350.6</v>
      </c>
      <c r="K192" s="6" t="e">
        <f>#REF!</f>
        <v>#REF!</v>
      </c>
      <c r="L192" s="6" t="e">
        <f>#REF!</f>
        <v>#REF!</v>
      </c>
      <c r="M192" s="6">
        <f>M193</f>
        <v>100</v>
      </c>
      <c r="N192" s="6">
        <f>N193</f>
        <v>100</v>
      </c>
    </row>
    <row r="193" spans="1:14" ht="45">
      <c r="A193" s="21" t="s">
        <v>4</v>
      </c>
      <c r="B193" s="5" t="s">
        <v>11</v>
      </c>
      <c r="C193" s="5" t="s">
        <v>3</v>
      </c>
      <c r="D193" s="5" t="s">
        <v>1</v>
      </c>
      <c r="E193" s="5" t="s">
        <v>124</v>
      </c>
      <c r="F193" s="5" t="s">
        <v>5</v>
      </c>
      <c r="G193" s="5" t="s">
        <v>21</v>
      </c>
      <c r="H193" s="5" t="s">
        <v>11</v>
      </c>
      <c r="I193" s="6"/>
      <c r="J193" s="6">
        <v>350.6</v>
      </c>
      <c r="K193" s="6"/>
      <c r="L193" s="6"/>
      <c r="M193" s="6">
        <v>100</v>
      </c>
      <c r="N193" s="6">
        <v>100</v>
      </c>
    </row>
    <row r="194" spans="1:14" ht="78.75">
      <c r="A194" s="1" t="s">
        <v>46</v>
      </c>
      <c r="B194" s="2" t="s">
        <v>20</v>
      </c>
      <c r="C194" s="2" t="s">
        <v>2</v>
      </c>
      <c r="D194" s="2" t="s">
        <v>55</v>
      </c>
      <c r="E194" s="2" t="s">
        <v>60</v>
      </c>
      <c r="F194" s="2"/>
      <c r="G194" s="2"/>
      <c r="H194" s="2"/>
      <c r="I194" s="3" t="e">
        <f>#REF!+I197</f>
        <v>#REF!</v>
      </c>
      <c r="J194" s="3" t="e">
        <f>#REF!+J197</f>
        <v>#REF!</v>
      </c>
      <c r="K194" s="3" t="e">
        <f>#REF!+K197</f>
        <v>#REF!</v>
      </c>
      <c r="L194" s="3" t="e">
        <f>#REF!+L197</f>
        <v>#REF!</v>
      </c>
      <c r="M194" s="3">
        <f>M197</f>
        <v>50</v>
      </c>
      <c r="N194" s="3">
        <f>N197</f>
        <v>50</v>
      </c>
    </row>
    <row r="195" spans="1:14" ht="45">
      <c r="A195" s="4" t="s">
        <v>165</v>
      </c>
      <c r="B195" s="5" t="s">
        <v>20</v>
      </c>
      <c r="C195" s="5" t="s">
        <v>3</v>
      </c>
      <c r="D195" s="5" t="s">
        <v>55</v>
      </c>
      <c r="E195" s="5" t="s">
        <v>60</v>
      </c>
      <c r="F195" s="5"/>
      <c r="G195" s="5"/>
      <c r="H195" s="5"/>
      <c r="I195" s="6" t="e">
        <f t="shared" ref="I195:M195" si="105">I197</f>
        <v>#REF!</v>
      </c>
      <c r="J195" s="6" t="e">
        <f t="shared" si="105"/>
        <v>#REF!</v>
      </c>
      <c r="K195" s="6" t="e">
        <f t="shared" si="105"/>
        <v>#REF!</v>
      </c>
      <c r="L195" s="6" t="e">
        <f t="shared" si="105"/>
        <v>#REF!</v>
      </c>
      <c r="M195" s="6">
        <f t="shared" si="105"/>
        <v>50</v>
      </c>
      <c r="N195" s="6">
        <f t="shared" ref="N195" si="106">N197</f>
        <v>50</v>
      </c>
    </row>
    <row r="196" spans="1:14" ht="45">
      <c r="A196" s="4" t="s">
        <v>190</v>
      </c>
      <c r="B196" s="5" t="s">
        <v>20</v>
      </c>
      <c r="C196" s="5" t="s">
        <v>8</v>
      </c>
      <c r="D196" s="5" t="s">
        <v>55</v>
      </c>
      <c r="E196" s="5" t="s">
        <v>60</v>
      </c>
      <c r="F196" s="5"/>
      <c r="G196" s="5"/>
      <c r="H196" s="5"/>
      <c r="I196" s="6" t="e">
        <f t="shared" ref="I196:N196" si="107">I197</f>
        <v>#REF!</v>
      </c>
      <c r="J196" s="6" t="e">
        <f t="shared" si="107"/>
        <v>#REF!</v>
      </c>
      <c r="K196" s="6" t="e">
        <f t="shared" si="107"/>
        <v>#REF!</v>
      </c>
      <c r="L196" s="6" t="e">
        <f t="shared" si="107"/>
        <v>#REF!</v>
      </c>
      <c r="M196" s="6">
        <f t="shared" si="107"/>
        <v>50</v>
      </c>
      <c r="N196" s="6">
        <f t="shared" si="107"/>
        <v>50</v>
      </c>
    </row>
    <row r="197" spans="1:14" ht="45">
      <c r="A197" s="4" t="s">
        <v>191</v>
      </c>
      <c r="B197" s="5" t="s">
        <v>20</v>
      </c>
      <c r="C197" s="5" t="s">
        <v>8</v>
      </c>
      <c r="D197" s="5" t="s">
        <v>1</v>
      </c>
      <c r="E197" s="5" t="s">
        <v>125</v>
      </c>
      <c r="F197" s="5"/>
      <c r="G197" s="5"/>
      <c r="H197" s="5"/>
      <c r="I197" s="6" t="e">
        <f>I198+#REF!</f>
        <v>#REF!</v>
      </c>
      <c r="J197" s="6" t="e">
        <f>J198+#REF!</f>
        <v>#REF!</v>
      </c>
      <c r="K197" s="6" t="e">
        <f>K198+#REF!</f>
        <v>#REF!</v>
      </c>
      <c r="L197" s="6" t="e">
        <f>L198+#REF!</f>
        <v>#REF!</v>
      </c>
      <c r="M197" s="6">
        <f>M198</f>
        <v>50</v>
      </c>
      <c r="N197" s="6">
        <f>N198</f>
        <v>50</v>
      </c>
    </row>
    <row r="198" spans="1:14" ht="45">
      <c r="A198" s="21" t="s">
        <v>4</v>
      </c>
      <c r="B198" s="5" t="s">
        <v>20</v>
      </c>
      <c r="C198" s="5" t="s">
        <v>8</v>
      </c>
      <c r="D198" s="5" t="s">
        <v>1</v>
      </c>
      <c r="E198" s="5" t="s">
        <v>125</v>
      </c>
      <c r="F198" s="5" t="s">
        <v>5</v>
      </c>
      <c r="G198" s="5" t="s">
        <v>21</v>
      </c>
      <c r="H198" s="5" t="s">
        <v>28</v>
      </c>
      <c r="I198" s="6">
        <v>50</v>
      </c>
      <c r="J198" s="6"/>
      <c r="K198" s="6"/>
      <c r="L198" s="6"/>
      <c r="M198" s="6">
        <v>50</v>
      </c>
      <c r="N198" s="6">
        <v>50</v>
      </c>
    </row>
    <row r="199" spans="1:14" ht="94.5">
      <c r="A199" s="1" t="s">
        <v>41</v>
      </c>
      <c r="B199" s="2" t="s">
        <v>23</v>
      </c>
      <c r="C199" s="2" t="s">
        <v>2</v>
      </c>
      <c r="D199" s="2" t="s">
        <v>55</v>
      </c>
      <c r="E199" s="2" t="s">
        <v>60</v>
      </c>
      <c r="F199" s="2"/>
      <c r="G199" s="2"/>
      <c r="H199" s="2"/>
      <c r="I199" s="3" t="e">
        <f t="shared" ref="I199:M199" si="108">I200+I207+I214</f>
        <v>#REF!</v>
      </c>
      <c r="J199" s="3" t="e">
        <f t="shared" si="108"/>
        <v>#REF!</v>
      </c>
      <c r="K199" s="3" t="e">
        <f t="shared" si="108"/>
        <v>#REF!</v>
      </c>
      <c r="L199" s="3" t="e">
        <f t="shared" si="108"/>
        <v>#REF!</v>
      </c>
      <c r="M199" s="3">
        <f t="shared" si="108"/>
        <v>3280</v>
      </c>
      <c r="N199" s="3">
        <f t="shared" ref="N199" si="109">N200+N207+N214</f>
        <v>2914.3</v>
      </c>
    </row>
    <row r="200" spans="1:14" s="8" customFormat="1" ht="30">
      <c r="A200" s="4" t="s">
        <v>155</v>
      </c>
      <c r="B200" s="5" t="s">
        <v>23</v>
      </c>
      <c r="C200" s="5" t="s">
        <v>3</v>
      </c>
      <c r="D200" s="5" t="s">
        <v>55</v>
      </c>
      <c r="E200" s="5" t="s">
        <v>60</v>
      </c>
      <c r="F200" s="5"/>
      <c r="G200" s="5"/>
      <c r="H200" s="5"/>
      <c r="I200" s="6" t="e">
        <f>I201+I203+#REF!</f>
        <v>#REF!</v>
      </c>
      <c r="J200" s="6" t="e">
        <f>J201+J203+#REF!+J205</f>
        <v>#REF!</v>
      </c>
      <c r="K200" s="6" t="e">
        <f>K201+K203+#REF!</f>
        <v>#REF!</v>
      </c>
      <c r="L200" s="6" t="e">
        <f>L201+L203+#REF!</f>
        <v>#REF!</v>
      </c>
      <c r="M200" s="6">
        <f>M201+M203+M205</f>
        <v>230</v>
      </c>
      <c r="N200" s="6">
        <f>N201+N203+N205</f>
        <v>230</v>
      </c>
    </row>
    <row r="201" spans="1:14" ht="45">
      <c r="A201" s="4" t="s">
        <v>166</v>
      </c>
      <c r="B201" s="5" t="s">
        <v>23</v>
      </c>
      <c r="C201" s="5" t="s">
        <v>3</v>
      </c>
      <c r="D201" s="5" t="s">
        <v>1</v>
      </c>
      <c r="E201" s="5" t="s">
        <v>126</v>
      </c>
      <c r="F201" s="5"/>
      <c r="G201" s="5"/>
      <c r="H201" s="5"/>
      <c r="I201" s="6">
        <f t="shared" ref="I201:N201" si="110">I202</f>
        <v>50</v>
      </c>
      <c r="J201" s="6">
        <f t="shared" si="110"/>
        <v>0</v>
      </c>
      <c r="K201" s="6">
        <f t="shared" si="110"/>
        <v>0</v>
      </c>
      <c r="L201" s="6">
        <f t="shared" si="110"/>
        <v>0</v>
      </c>
      <c r="M201" s="6">
        <f t="shared" si="110"/>
        <v>50</v>
      </c>
      <c r="N201" s="6">
        <f t="shared" si="110"/>
        <v>50</v>
      </c>
    </row>
    <row r="202" spans="1:14" ht="45">
      <c r="A202" s="21" t="s">
        <v>4</v>
      </c>
      <c r="B202" s="5" t="s">
        <v>23</v>
      </c>
      <c r="C202" s="5" t="s">
        <v>3</v>
      </c>
      <c r="D202" s="5" t="s">
        <v>1</v>
      </c>
      <c r="E202" s="5" t="s">
        <v>126</v>
      </c>
      <c r="F202" s="5" t="s">
        <v>5</v>
      </c>
      <c r="G202" s="5" t="s">
        <v>1</v>
      </c>
      <c r="H202" s="5" t="s">
        <v>29</v>
      </c>
      <c r="I202" s="6">
        <v>50</v>
      </c>
      <c r="J202" s="6"/>
      <c r="K202" s="6"/>
      <c r="L202" s="6"/>
      <c r="M202" s="6">
        <v>50</v>
      </c>
      <c r="N202" s="6">
        <v>50</v>
      </c>
    </row>
    <row r="203" spans="1:14" ht="45">
      <c r="A203" s="4" t="s">
        <v>167</v>
      </c>
      <c r="B203" s="5" t="s">
        <v>23</v>
      </c>
      <c r="C203" s="5" t="s">
        <v>3</v>
      </c>
      <c r="D203" s="5" t="s">
        <v>7</v>
      </c>
      <c r="E203" s="5" t="s">
        <v>127</v>
      </c>
      <c r="F203" s="5"/>
      <c r="G203" s="5"/>
      <c r="H203" s="5"/>
      <c r="I203" s="6">
        <f t="shared" ref="I203:N203" si="111">I204</f>
        <v>150</v>
      </c>
      <c r="J203" s="6">
        <f t="shared" si="111"/>
        <v>-10.3</v>
      </c>
      <c r="K203" s="6">
        <f t="shared" si="111"/>
        <v>0</v>
      </c>
      <c r="L203" s="6">
        <f t="shared" si="111"/>
        <v>0</v>
      </c>
      <c r="M203" s="6">
        <f t="shared" si="111"/>
        <v>150</v>
      </c>
      <c r="N203" s="6">
        <f t="shared" si="111"/>
        <v>150</v>
      </c>
    </row>
    <row r="204" spans="1:14" ht="45">
      <c r="A204" s="21" t="s">
        <v>4</v>
      </c>
      <c r="B204" s="5" t="s">
        <v>23</v>
      </c>
      <c r="C204" s="5" t="s">
        <v>3</v>
      </c>
      <c r="D204" s="5" t="s">
        <v>7</v>
      </c>
      <c r="E204" s="5" t="s">
        <v>127</v>
      </c>
      <c r="F204" s="5" t="s">
        <v>5</v>
      </c>
      <c r="G204" s="5" t="s">
        <v>1</v>
      </c>
      <c r="H204" s="5" t="s">
        <v>29</v>
      </c>
      <c r="I204" s="6">
        <v>150</v>
      </c>
      <c r="J204" s="6">
        <v>-10.3</v>
      </c>
      <c r="K204" s="6"/>
      <c r="L204" s="6"/>
      <c r="M204" s="6">
        <v>150</v>
      </c>
      <c r="N204" s="6">
        <v>150</v>
      </c>
    </row>
    <row r="205" spans="1:14" ht="45">
      <c r="A205" s="4" t="s">
        <v>213</v>
      </c>
      <c r="B205" s="5" t="s">
        <v>23</v>
      </c>
      <c r="C205" s="5" t="s">
        <v>3</v>
      </c>
      <c r="D205" s="5" t="s">
        <v>24</v>
      </c>
      <c r="E205" s="5" t="s">
        <v>212</v>
      </c>
      <c r="F205" s="5"/>
      <c r="G205" s="5"/>
      <c r="H205" s="5"/>
      <c r="I205" s="6">
        <f t="shared" ref="I205:N205" si="112">I206</f>
        <v>0</v>
      </c>
      <c r="J205" s="6">
        <f t="shared" si="112"/>
        <v>20.3</v>
      </c>
      <c r="K205" s="6">
        <f t="shared" si="112"/>
        <v>0</v>
      </c>
      <c r="L205" s="6">
        <f t="shared" si="112"/>
        <v>0</v>
      </c>
      <c r="M205" s="6">
        <f t="shared" si="112"/>
        <v>30</v>
      </c>
      <c r="N205" s="6">
        <f t="shared" si="112"/>
        <v>30</v>
      </c>
    </row>
    <row r="206" spans="1:14" ht="45">
      <c r="A206" s="21" t="s">
        <v>4</v>
      </c>
      <c r="B206" s="5" t="s">
        <v>23</v>
      </c>
      <c r="C206" s="5" t="s">
        <v>3</v>
      </c>
      <c r="D206" s="5" t="s">
        <v>24</v>
      </c>
      <c r="E206" s="5" t="s">
        <v>212</v>
      </c>
      <c r="F206" s="5" t="s">
        <v>5</v>
      </c>
      <c r="G206" s="5" t="s">
        <v>1</v>
      </c>
      <c r="H206" s="5" t="s">
        <v>29</v>
      </c>
      <c r="I206" s="6"/>
      <c r="J206" s="6">
        <v>20.3</v>
      </c>
      <c r="K206" s="6"/>
      <c r="L206" s="6"/>
      <c r="M206" s="6">
        <v>30</v>
      </c>
      <c r="N206" s="6">
        <v>30</v>
      </c>
    </row>
    <row r="207" spans="1:14" ht="30">
      <c r="A207" s="4" t="s">
        <v>239</v>
      </c>
      <c r="B207" s="5" t="s">
        <v>23</v>
      </c>
      <c r="C207" s="5" t="s">
        <v>8</v>
      </c>
      <c r="D207" s="5" t="s">
        <v>55</v>
      </c>
      <c r="E207" s="5" t="s">
        <v>60</v>
      </c>
      <c r="F207" s="5"/>
      <c r="G207" s="5"/>
      <c r="H207" s="5"/>
      <c r="I207" s="6">
        <f t="shared" ref="I207:M207" si="113">I208+I210+I212</f>
        <v>530</v>
      </c>
      <c r="J207" s="6">
        <f t="shared" si="113"/>
        <v>190</v>
      </c>
      <c r="K207" s="6">
        <f t="shared" si="113"/>
        <v>0</v>
      </c>
      <c r="L207" s="6">
        <f t="shared" si="113"/>
        <v>0</v>
      </c>
      <c r="M207" s="6">
        <f t="shared" si="113"/>
        <v>530</v>
      </c>
      <c r="N207" s="6">
        <f t="shared" ref="N207" si="114">N208+N210+N212</f>
        <v>164.3</v>
      </c>
    </row>
    <row r="208" spans="1:14" ht="45">
      <c r="A208" s="21" t="s">
        <v>256</v>
      </c>
      <c r="B208" s="5" t="s">
        <v>23</v>
      </c>
      <c r="C208" s="5" t="s">
        <v>8</v>
      </c>
      <c r="D208" s="5" t="s">
        <v>1</v>
      </c>
      <c r="E208" s="5" t="s">
        <v>128</v>
      </c>
      <c r="F208" s="5" t="s">
        <v>5</v>
      </c>
      <c r="G208" s="5" t="s">
        <v>1</v>
      </c>
      <c r="H208" s="5" t="s">
        <v>29</v>
      </c>
      <c r="I208" s="6">
        <f>I209</f>
        <v>20</v>
      </c>
      <c r="J208" s="6">
        <f>J209</f>
        <v>-10</v>
      </c>
      <c r="K208" s="6"/>
      <c r="L208" s="6"/>
      <c r="M208" s="6">
        <f>M209</f>
        <v>20</v>
      </c>
      <c r="N208" s="6">
        <f>N209</f>
        <v>20</v>
      </c>
    </row>
    <row r="209" spans="1:14" ht="45">
      <c r="A209" s="21" t="s">
        <v>4</v>
      </c>
      <c r="B209" s="5" t="s">
        <v>23</v>
      </c>
      <c r="C209" s="5" t="s">
        <v>8</v>
      </c>
      <c r="D209" s="5" t="s">
        <v>1</v>
      </c>
      <c r="E209" s="5" t="s">
        <v>128</v>
      </c>
      <c r="F209" s="5" t="s">
        <v>5</v>
      </c>
      <c r="G209" s="5" t="s">
        <v>1</v>
      </c>
      <c r="H209" s="5" t="s">
        <v>29</v>
      </c>
      <c r="I209" s="6">
        <v>20</v>
      </c>
      <c r="J209" s="6">
        <v>-10</v>
      </c>
      <c r="K209" s="6"/>
      <c r="L209" s="6"/>
      <c r="M209" s="6">
        <v>20</v>
      </c>
      <c r="N209" s="6">
        <v>20</v>
      </c>
    </row>
    <row r="210" spans="1:14" ht="30">
      <c r="A210" s="4" t="s">
        <v>233</v>
      </c>
      <c r="B210" s="5" t="s">
        <v>23</v>
      </c>
      <c r="C210" s="5" t="s">
        <v>8</v>
      </c>
      <c r="D210" s="5" t="s">
        <v>7</v>
      </c>
      <c r="E210" s="5" t="s">
        <v>129</v>
      </c>
      <c r="F210" s="5"/>
      <c r="G210" s="5"/>
      <c r="H210" s="5"/>
      <c r="I210" s="6">
        <f t="shared" ref="I210:N210" si="115">I211</f>
        <v>500</v>
      </c>
      <c r="J210" s="6">
        <f t="shared" si="115"/>
        <v>200</v>
      </c>
      <c r="K210" s="6">
        <f t="shared" si="115"/>
        <v>0</v>
      </c>
      <c r="L210" s="6">
        <f t="shared" si="115"/>
        <v>0</v>
      </c>
      <c r="M210" s="6">
        <f t="shared" si="115"/>
        <v>500</v>
      </c>
      <c r="N210" s="6">
        <f t="shared" si="115"/>
        <v>134.30000000000001</v>
      </c>
    </row>
    <row r="211" spans="1:14" ht="45">
      <c r="A211" s="21" t="s">
        <v>4</v>
      </c>
      <c r="B211" s="5" t="s">
        <v>23</v>
      </c>
      <c r="C211" s="5" t="s">
        <v>8</v>
      </c>
      <c r="D211" s="5" t="s">
        <v>7</v>
      </c>
      <c r="E211" s="5" t="s">
        <v>129</v>
      </c>
      <c r="F211" s="5" t="s">
        <v>5</v>
      </c>
      <c r="G211" s="5" t="s">
        <v>1</v>
      </c>
      <c r="H211" s="5" t="s">
        <v>29</v>
      </c>
      <c r="I211" s="6">
        <v>500</v>
      </c>
      <c r="J211" s="6">
        <v>200</v>
      </c>
      <c r="K211" s="6"/>
      <c r="L211" s="6"/>
      <c r="M211" s="6">
        <v>500</v>
      </c>
      <c r="N211" s="6">
        <v>134.30000000000001</v>
      </c>
    </row>
    <row r="212" spans="1:14" ht="45">
      <c r="A212" s="4" t="s">
        <v>207</v>
      </c>
      <c r="B212" s="5" t="s">
        <v>23</v>
      </c>
      <c r="C212" s="5" t="s">
        <v>8</v>
      </c>
      <c r="D212" s="5" t="s">
        <v>24</v>
      </c>
      <c r="E212" s="5" t="s">
        <v>208</v>
      </c>
      <c r="F212" s="5"/>
      <c r="G212" s="5"/>
      <c r="H212" s="5"/>
      <c r="I212" s="6">
        <f t="shared" ref="I212:N212" si="116">I213</f>
        <v>10</v>
      </c>
      <c r="J212" s="6">
        <f t="shared" si="116"/>
        <v>0</v>
      </c>
      <c r="K212" s="6">
        <f t="shared" si="116"/>
        <v>0</v>
      </c>
      <c r="L212" s="6">
        <f t="shared" si="116"/>
        <v>0</v>
      </c>
      <c r="M212" s="6">
        <f t="shared" si="116"/>
        <v>10</v>
      </c>
      <c r="N212" s="6">
        <f t="shared" si="116"/>
        <v>10</v>
      </c>
    </row>
    <row r="213" spans="1:14" ht="45">
      <c r="A213" s="21" t="s">
        <v>4</v>
      </c>
      <c r="B213" s="5" t="s">
        <v>23</v>
      </c>
      <c r="C213" s="5" t="s">
        <v>8</v>
      </c>
      <c r="D213" s="5" t="s">
        <v>24</v>
      </c>
      <c r="E213" s="5" t="s">
        <v>208</v>
      </c>
      <c r="F213" s="5" t="s">
        <v>5</v>
      </c>
      <c r="G213" s="5" t="s">
        <v>1</v>
      </c>
      <c r="H213" s="5" t="s">
        <v>29</v>
      </c>
      <c r="I213" s="6">
        <v>10</v>
      </c>
      <c r="J213" s="6"/>
      <c r="K213" s="6"/>
      <c r="L213" s="6"/>
      <c r="M213" s="6">
        <v>10</v>
      </c>
      <c r="N213" s="6">
        <v>10</v>
      </c>
    </row>
    <row r="214" spans="1:14" s="8" customFormat="1" ht="45">
      <c r="A214" s="4" t="s">
        <v>194</v>
      </c>
      <c r="B214" s="5" t="s">
        <v>23</v>
      </c>
      <c r="C214" s="5" t="s">
        <v>9</v>
      </c>
      <c r="D214" s="5" t="s">
        <v>55</v>
      </c>
      <c r="E214" s="5" t="s">
        <v>60</v>
      </c>
      <c r="F214" s="5"/>
      <c r="G214" s="5"/>
      <c r="H214" s="5"/>
      <c r="I214" s="6" t="e">
        <f t="shared" ref="I214:M214" si="117">I216+I218</f>
        <v>#REF!</v>
      </c>
      <c r="J214" s="6" t="e">
        <f t="shared" si="117"/>
        <v>#REF!</v>
      </c>
      <c r="K214" s="6" t="e">
        <f t="shared" si="117"/>
        <v>#REF!</v>
      </c>
      <c r="L214" s="6" t="e">
        <f t="shared" si="117"/>
        <v>#REF!</v>
      </c>
      <c r="M214" s="6">
        <f t="shared" si="117"/>
        <v>2520</v>
      </c>
      <c r="N214" s="6">
        <f t="shared" ref="N214" si="118">N216+N218</f>
        <v>2520</v>
      </c>
    </row>
    <row r="215" spans="1:14" s="8" customFormat="1" ht="45">
      <c r="A215" s="4" t="s">
        <v>89</v>
      </c>
      <c r="B215" s="5" t="s">
        <v>23</v>
      </c>
      <c r="C215" s="5" t="s">
        <v>9</v>
      </c>
      <c r="D215" s="5" t="s">
        <v>1</v>
      </c>
      <c r="E215" s="5" t="s">
        <v>60</v>
      </c>
      <c r="F215" s="5"/>
      <c r="G215" s="5"/>
      <c r="H215" s="5"/>
      <c r="I215" s="6" t="e">
        <f t="shared" ref="I215:M215" si="119">I216+I218</f>
        <v>#REF!</v>
      </c>
      <c r="J215" s="6" t="e">
        <f t="shared" si="119"/>
        <v>#REF!</v>
      </c>
      <c r="K215" s="6" t="e">
        <f t="shared" si="119"/>
        <v>#REF!</v>
      </c>
      <c r="L215" s="6" t="e">
        <f t="shared" si="119"/>
        <v>#REF!</v>
      </c>
      <c r="M215" s="6">
        <f t="shared" si="119"/>
        <v>2520</v>
      </c>
      <c r="N215" s="6">
        <f t="shared" ref="N215" si="120">N216+N218</f>
        <v>2520</v>
      </c>
    </row>
    <row r="216" spans="1:14" ht="30">
      <c r="A216" s="4" t="s">
        <v>156</v>
      </c>
      <c r="B216" s="5" t="s">
        <v>23</v>
      </c>
      <c r="C216" s="5" t="s">
        <v>9</v>
      </c>
      <c r="D216" s="5" t="s">
        <v>1</v>
      </c>
      <c r="E216" s="5" t="s">
        <v>113</v>
      </c>
      <c r="F216" s="5"/>
      <c r="G216" s="5"/>
      <c r="H216" s="5"/>
      <c r="I216" s="6">
        <f t="shared" ref="I216:N216" si="121">I217</f>
        <v>2265.5</v>
      </c>
      <c r="J216" s="6">
        <f t="shared" si="121"/>
        <v>0</v>
      </c>
      <c r="K216" s="6">
        <f t="shared" si="121"/>
        <v>0</v>
      </c>
      <c r="L216" s="6">
        <f t="shared" si="121"/>
        <v>0</v>
      </c>
      <c r="M216" s="6">
        <f t="shared" si="121"/>
        <v>2416</v>
      </c>
      <c r="N216" s="6">
        <f t="shared" si="121"/>
        <v>2416</v>
      </c>
    </row>
    <row r="217" spans="1:14" ht="105">
      <c r="A217" s="21" t="s">
        <v>251</v>
      </c>
      <c r="B217" s="5" t="s">
        <v>23</v>
      </c>
      <c r="C217" s="5" t="s">
        <v>9</v>
      </c>
      <c r="D217" s="5" t="s">
        <v>1</v>
      </c>
      <c r="E217" s="5" t="s">
        <v>113</v>
      </c>
      <c r="F217" s="5" t="s">
        <v>252</v>
      </c>
      <c r="G217" s="5" t="s">
        <v>1</v>
      </c>
      <c r="H217" s="5" t="s">
        <v>29</v>
      </c>
      <c r="I217" s="6">
        <v>2265.5</v>
      </c>
      <c r="J217" s="6"/>
      <c r="K217" s="6"/>
      <c r="L217" s="6"/>
      <c r="M217" s="6">
        <v>2416</v>
      </c>
      <c r="N217" s="6">
        <v>2416</v>
      </c>
    </row>
    <row r="218" spans="1:14" ht="30">
      <c r="A218" s="4" t="s">
        <v>68</v>
      </c>
      <c r="B218" s="5" t="s">
        <v>23</v>
      </c>
      <c r="C218" s="5" t="s">
        <v>9</v>
      </c>
      <c r="D218" s="5" t="s">
        <v>1</v>
      </c>
      <c r="E218" s="5" t="s">
        <v>72</v>
      </c>
      <c r="F218" s="5"/>
      <c r="G218" s="5"/>
      <c r="H218" s="5"/>
      <c r="I218" s="6" t="e">
        <f>I219+I220+#REF!</f>
        <v>#REF!</v>
      </c>
      <c r="J218" s="6" t="e">
        <f>J219+J220+#REF!</f>
        <v>#REF!</v>
      </c>
      <c r="K218" s="6" t="e">
        <f>K219+K220+#REF!</f>
        <v>#REF!</v>
      </c>
      <c r="L218" s="6" t="e">
        <f>L219+L220+#REF!</f>
        <v>#REF!</v>
      </c>
      <c r="M218" s="6">
        <f>M219+M220</f>
        <v>104</v>
      </c>
      <c r="N218" s="6">
        <f>N219+N220</f>
        <v>104</v>
      </c>
    </row>
    <row r="219" spans="1:14" ht="105">
      <c r="A219" s="21" t="s">
        <v>251</v>
      </c>
      <c r="B219" s="5" t="s">
        <v>23</v>
      </c>
      <c r="C219" s="5" t="s">
        <v>9</v>
      </c>
      <c r="D219" s="5" t="s">
        <v>1</v>
      </c>
      <c r="E219" s="5" t="s">
        <v>72</v>
      </c>
      <c r="F219" s="5" t="s">
        <v>252</v>
      </c>
      <c r="G219" s="5" t="s">
        <v>1</v>
      </c>
      <c r="H219" s="5" t="s">
        <v>29</v>
      </c>
      <c r="I219" s="6">
        <v>1.2</v>
      </c>
      <c r="J219" s="6"/>
      <c r="K219" s="6"/>
      <c r="L219" s="6"/>
      <c r="M219" s="6">
        <v>1.2</v>
      </c>
      <c r="N219" s="6">
        <v>1.2</v>
      </c>
    </row>
    <row r="220" spans="1:14" ht="45">
      <c r="A220" s="21" t="s">
        <v>4</v>
      </c>
      <c r="B220" s="5" t="s">
        <v>23</v>
      </c>
      <c r="C220" s="5" t="s">
        <v>9</v>
      </c>
      <c r="D220" s="5" t="s">
        <v>1</v>
      </c>
      <c r="E220" s="5" t="s">
        <v>72</v>
      </c>
      <c r="F220" s="5" t="s">
        <v>5</v>
      </c>
      <c r="G220" s="5" t="s">
        <v>1</v>
      </c>
      <c r="H220" s="5" t="s">
        <v>29</v>
      </c>
      <c r="I220" s="6">
        <v>103.3</v>
      </c>
      <c r="J220" s="6"/>
      <c r="K220" s="6"/>
      <c r="L220" s="6"/>
      <c r="M220" s="6">
        <v>102.8</v>
      </c>
      <c r="N220" s="6">
        <v>102.8</v>
      </c>
    </row>
    <row r="221" spans="1:14" ht="63">
      <c r="A221" s="1" t="s">
        <v>47</v>
      </c>
      <c r="B221" s="2" t="s">
        <v>28</v>
      </c>
      <c r="C221" s="2" t="s">
        <v>2</v>
      </c>
      <c r="D221" s="2" t="s">
        <v>55</v>
      </c>
      <c r="E221" s="2" t="s">
        <v>60</v>
      </c>
      <c r="F221" s="2"/>
      <c r="G221" s="2"/>
      <c r="H221" s="2"/>
      <c r="I221" s="3">
        <f t="shared" ref="I221:N223" si="122">I222</f>
        <v>184.3</v>
      </c>
      <c r="J221" s="3">
        <f t="shared" si="122"/>
        <v>20</v>
      </c>
      <c r="K221" s="3">
        <f t="shared" si="122"/>
        <v>0</v>
      </c>
      <c r="L221" s="3">
        <f t="shared" si="122"/>
        <v>0</v>
      </c>
      <c r="M221" s="3">
        <f t="shared" si="122"/>
        <v>154.30000000000001</v>
      </c>
      <c r="N221" s="3">
        <f t="shared" si="122"/>
        <v>154.30000000000001</v>
      </c>
    </row>
    <row r="222" spans="1:14" ht="30">
      <c r="A222" s="4" t="s">
        <v>169</v>
      </c>
      <c r="B222" s="5" t="s">
        <v>28</v>
      </c>
      <c r="C222" s="5" t="s">
        <v>3</v>
      </c>
      <c r="D222" s="5" t="s">
        <v>55</v>
      </c>
      <c r="E222" s="5" t="s">
        <v>60</v>
      </c>
      <c r="F222" s="5"/>
      <c r="G222" s="5"/>
      <c r="H222" s="5"/>
      <c r="I222" s="6">
        <f t="shared" si="122"/>
        <v>184.3</v>
      </c>
      <c r="J222" s="6">
        <f t="shared" si="122"/>
        <v>20</v>
      </c>
      <c r="K222" s="6">
        <f t="shared" si="122"/>
        <v>0</v>
      </c>
      <c r="L222" s="6">
        <f t="shared" si="122"/>
        <v>0</v>
      </c>
      <c r="M222" s="6">
        <f t="shared" si="122"/>
        <v>154.30000000000001</v>
      </c>
      <c r="N222" s="6">
        <f t="shared" si="122"/>
        <v>154.30000000000001</v>
      </c>
    </row>
    <row r="223" spans="1:14" ht="30">
      <c r="A223" s="4" t="s">
        <v>168</v>
      </c>
      <c r="B223" s="5" t="s">
        <v>28</v>
      </c>
      <c r="C223" s="5" t="s">
        <v>3</v>
      </c>
      <c r="D223" s="5" t="s">
        <v>1</v>
      </c>
      <c r="E223" s="5" t="s">
        <v>106</v>
      </c>
      <c r="F223" s="5"/>
      <c r="G223" s="5"/>
      <c r="H223" s="5"/>
      <c r="I223" s="6">
        <f t="shared" si="122"/>
        <v>184.3</v>
      </c>
      <c r="J223" s="6">
        <f t="shared" si="122"/>
        <v>20</v>
      </c>
      <c r="K223" s="6">
        <f t="shared" si="122"/>
        <v>0</v>
      </c>
      <c r="L223" s="6">
        <f t="shared" si="122"/>
        <v>0</v>
      </c>
      <c r="M223" s="6">
        <f t="shared" si="122"/>
        <v>154.30000000000001</v>
      </c>
      <c r="N223" s="6">
        <f t="shared" si="122"/>
        <v>154.30000000000001</v>
      </c>
    </row>
    <row r="224" spans="1:14" ht="45">
      <c r="A224" s="21" t="s">
        <v>4</v>
      </c>
      <c r="B224" s="5" t="s">
        <v>28</v>
      </c>
      <c r="C224" s="5" t="s">
        <v>3</v>
      </c>
      <c r="D224" s="5" t="s">
        <v>1</v>
      </c>
      <c r="E224" s="5" t="s">
        <v>106</v>
      </c>
      <c r="F224" s="5" t="s">
        <v>5</v>
      </c>
      <c r="G224" s="5" t="s">
        <v>1</v>
      </c>
      <c r="H224" s="5" t="s">
        <v>29</v>
      </c>
      <c r="I224" s="6">
        <v>184.3</v>
      </c>
      <c r="J224" s="6">
        <v>20</v>
      </c>
      <c r="K224" s="6"/>
      <c r="L224" s="6"/>
      <c r="M224" s="6">
        <v>154.30000000000001</v>
      </c>
      <c r="N224" s="6">
        <v>154.30000000000001</v>
      </c>
    </row>
    <row r="225" spans="1:14" ht="63">
      <c r="A225" s="1" t="s">
        <v>48</v>
      </c>
      <c r="B225" s="2" t="s">
        <v>29</v>
      </c>
      <c r="C225" s="2" t="s">
        <v>2</v>
      </c>
      <c r="D225" s="2" t="s">
        <v>55</v>
      </c>
      <c r="E225" s="2" t="s">
        <v>60</v>
      </c>
      <c r="F225" s="2"/>
      <c r="G225" s="2"/>
      <c r="H225" s="2"/>
      <c r="I225" s="3">
        <f t="shared" ref="I225:N227" si="123">I226</f>
        <v>3</v>
      </c>
      <c r="J225" s="3">
        <f t="shared" si="123"/>
        <v>0</v>
      </c>
      <c r="K225" s="3">
        <f t="shared" si="123"/>
        <v>0</v>
      </c>
      <c r="L225" s="3">
        <f t="shared" si="123"/>
        <v>0</v>
      </c>
      <c r="M225" s="3">
        <f t="shared" si="123"/>
        <v>3</v>
      </c>
      <c r="N225" s="3">
        <f t="shared" si="123"/>
        <v>3</v>
      </c>
    </row>
    <row r="226" spans="1:14" ht="30">
      <c r="A226" s="4" t="s">
        <v>170</v>
      </c>
      <c r="B226" s="5" t="s">
        <v>29</v>
      </c>
      <c r="C226" s="5" t="s">
        <v>3</v>
      </c>
      <c r="D226" s="5" t="s">
        <v>55</v>
      </c>
      <c r="E226" s="5" t="s">
        <v>60</v>
      </c>
      <c r="F226" s="5"/>
      <c r="G226" s="5"/>
      <c r="H226" s="5"/>
      <c r="I226" s="6">
        <f t="shared" si="123"/>
        <v>3</v>
      </c>
      <c r="J226" s="6">
        <f t="shared" si="123"/>
        <v>0</v>
      </c>
      <c r="K226" s="6">
        <f t="shared" si="123"/>
        <v>0</v>
      </c>
      <c r="L226" s="6">
        <f t="shared" si="123"/>
        <v>0</v>
      </c>
      <c r="M226" s="6">
        <f t="shared" si="123"/>
        <v>3</v>
      </c>
      <c r="N226" s="6">
        <f t="shared" si="123"/>
        <v>3</v>
      </c>
    </row>
    <row r="227" spans="1:14" ht="30">
      <c r="A227" s="4" t="s">
        <v>187</v>
      </c>
      <c r="B227" s="5" t="s">
        <v>29</v>
      </c>
      <c r="C227" s="5" t="s">
        <v>3</v>
      </c>
      <c r="D227" s="5" t="s">
        <v>1</v>
      </c>
      <c r="E227" s="5" t="s">
        <v>107</v>
      </c>
      <c r="F227" s="5"/>
      <c r="G227" s="5"/>
      <c r="H227" s="5"/>
      <c r="I227" s="6">
        <f t="shared" si="123"/>
        <v>3</v>
      </c>
      <c r="J227" s="6">
        <f t="shared" si="123"/>
        <v>0</v>
      </c>
      <c r="K227" s="6">
        <f t="shared" si="123"/>
        <v>0</v>
      </c>
      <c r="L227" s="6">
        <f t="shared" si="123"/>
        <v>0</v>
      </c>
      <c r="M227" s="6">
        <f t="shared" si="123"/>
        <v>3</v>
      </c>
      <c r="N227" s="6">
        <f t="shared" si="123"/>
        <v>3</v>
      </c>
    </row>
    <row r="228" spans="1:14" ht="45">
      <c r="A228" s="21" t="s">
        <v>4</v>
      </c>
      <c r="B228" s="5" t="s">
        <v>29</v>
      </c>
      <c r="C228" s="5" t="s">
        <v>3</v>
      </c>
      <c r="D228" s="5" t="s">
        <v>1</v>
      </c>
      <c r="E228" s="5" t="s">
        <v>107</v>
      </c>
      <c r="F228" s="5" t="s">
        <v>5</v>
      </c>
      <c r="G228" s="5" t="s">
        <v>1</v>
      </c>
      <c r="H228" s="5" t="s">
        <v>29</v>
      </c>
      <c r="I228" s="6">
        <v>3</v>
      </c>
      <c r="J228" s="6"/>
      <c r="K228" s="6"/>
      <c r="L228" s="6"/>
      <c r="M228" s="6">
        <v>3</v>
      </c>
      <c r="N228" s="6">
        <v>3</v>
      </c>
    </row>
    <row r="229" spans="1:14" ht="78.75">
      <c r="A229" s="1" t="s">
        <v>30</v>
      </c>
      <c r="B229" s="2" t="s">
        <v>31</v>
      </c>
      <c r="C229" s="2" t="s">
        <v>2</v>
      </c>
      <c r="D229" s="2" t="s">
        <v>55</v>
      </c>
      <c r="E229" s="2" t="s">
        <v>60</v>
      </c>
      <c r="F229" s="2"/>
      <c r="G229" s="2"/>
      <c r="H229" s="2"/>
      <c r="I229" s="3">
        <f t="shared" ref="I229:N231" si="124">I230</f>
        <v>72</v>
      </c>
      <c r="J229" s="3">
        <f t="shared" si="124"/>
        <v>47.8</v>
      </c>
      <c r="K229" s="3">
        <f t="shared" si="124"/>
        <v>0</v>
      </c>
      <c r="L229" s="3">
        <f t="shared" si="124"/>
        <v>0</v>
      </c>
      <c r="M229" s="3">
        <f t="shared" si="124"/>
        <v>72</v>
      </c>
      <c r="N229" s="3">
        <f t="shared" si="124"/>
        <v>72</v>
      </c>
    </row>
    <row r="230" spans="1:14" ht="30">
      <c r="A230" s="4" t="s">
        <v>171</v>
      </c>
      <c r="B230" s="5" t="s">
        <v>31</v>
      </c>
      <c r="C230" s="5" t="s">
        <v>3</v>
      </c>
      <c r="D230" s="5" t="s">
        <v>55</v>
      </c>
      <c r="E230" s="5" t="s">
        <v>60</v>
      </c>
      <c r="F230" s="5"/>
      <c r="G230" s="5"/>
      <c r="H230" s="5"/>
      <c r="I230" s="6">
        <f t="shared" si="124"/>
        <v>72</v>
      </c>
      <c r="J230" s="6">
        <f t="shared" si="124"/>
        <v>47.8</v>
      </c>
      <c r="K230" s="6">
        <f t="shared" si="124"/>
        <v>0</v>
      </c>
      <c r="L230" s="6">
        <f t="shared" si="124"/>
        <v>0</v>
      </c>
      <c r="M230" s="6">
        <f t="shared" si="124"/>
        <v>72</v>
      </c>
      <c r="N230" s="6">
        <f t="shared" si="124"/>
        <v>72</v>
      </c>
    </row>
    <row r="231" spans="1:14" ht="30">
      <c r="A231" s="4" t="s">
        <v>172</v>
      </c>
      <c r="B231" s="5" t="s">
        <v>31</v>
      </c>
      <c r="C231" s="5" t="s">
        <v>3</v>
      </c>
      <c r="D231" s="5" t="s">
        <v>1</v>
      </c>
      <c r="E231" s="5" t="s">
        <v>108</v>
      </c>
      <c r="F231" s="5"/>
      <c r="G231" s="5"/>
      <c r="H231" s="5"/>
      <c r="I231" s="6">
        <f t="shared" si="124"/>
        <v>72</v>
      </c>
      <c r="J231" s="6">
        <f t="shared" si="124"/>
        <v>47.8</v>
      </c>
      <c r="K231" s="6">
        <f t="shared" si="124"/>
        <v>0</v>
      </c>
      <c r="L231" s="6">
        <f t="shared" si="124"/>
        <v>0</v>
      </c>
      <c r="M231" s="6">
        <f t="shared" si="124"/>
        <v>72</v>
      </c>
      <c r="N231" s="6">
        <f t="shared" si="124"/>
        <v>72</v>
      </c>
    </row>
    <row r="232" spans="1:14" ht="45">
      <c r="A232" s="21" t="s">
        <v>4</v>
      </c>
      <c r="B232" s="5" t="s">
        <v>31</v>
      </c>
      <c r="C232" s="5" t="s">
        <v>3</v>
      </c>
      <c r="D232" s="5" t="s">
        <v>1</v>
      </c>
      <c r="E232" s="5" t="s">
        <v>108</v>
      </c>
      <c r="F232" s="5" t="s">
        <v>5</v>
      </c>
      <c r="G232" s="5" t="s">
        <v>1</v>
      </c>
      <c r="H232" s="5" t="s">
        <v>29</v>
      </c>
      <c r="I232" s="6">
        <v>72</v>
      </c>
      <c r="J232" s="6">
        <v>47.8</v>
      </c>
      <c r="K232" s="6"/>
      <c r="L232" s="6"/>
      <c r="M232" s="6">
        <v>72</v>
      </c>
      <c r="N232" s="6">
        <v>72</v>
      </c>
    </row>
    <row r="233" spans="1:14" ht="78.75">
      <c r="A233" s="1" t="s">
        <v>173</v>
      </c>
      <c r="B233" s="2" t="s">
        <v>32</v>
      </c>
      <c r="C233" s="2" t="s">
        <v>2</v>
      </c>
      <c r="D233" s="2" t="s">
        <v>55</v>
      </c>
      <c r="E233" s="2" t="s">
        <v>60</v>
      </c>
      <c r="F233" s="2"/>
      <c r="G233" s="2"/>
      <c r="H233" s="2"/>
      <c r="I233" s="3">
        <f t="shared" ref="I233:N235" si="125">I234</f>
        <v>314.5</v>
      </c>
      <c r="J233" s="3">
        <f t="shared" si="125"/>
        <v>-150</v>
      </c>
      <c r="K233" s="3">
        <f t="shared" si="125"/>
        <v>0</v>
      </c>
      <c r="L233" s="3">
        <f t="shared" si="125"/>
        <v>0</v>
      </c>
      <c r="M233" s="3">
        <f t="shared" si="125"/>
        <v>225</v>
      </c>
      <c r="N233" s="3">
        <f t="shared" si="125"/>
        <v>225</v>
      </c>
    </row>
    <row r="234" spans="1:14" ht="45">
      <c r="A234" s="4" t="s">
        <v>195</v>
      </c>
      <c r="B234" s="5" t="s">
        <v>32</v>
      </c>
      <c r="C234" s="5" t="s">
        <v>3</v>
      </c>
      <c r="D234" s="5" t="s">
        <v>55</v>
      </c>
      <c r="E234" s="5" t="s">
        <v>60</v>
      </c>
      <c r="F234" s="5"/>
      <c r="G234" s="5"/>
      <c r="H234" s="5"/>
      <c r="I234" s="6">
        <f t="shared" si="125"/>
        <v>314.5</v>
      </c>
      <c r="J234" s="6">
        <f t="shared" si="125"/>
        <v>-150</v>
      </c>
      <c r="K234" s="6">
        <f t="shared" si="125"/>
        <v>0</v>
      </c>
      <c r="L234" s="6">
        <f t="shared" si="125"/>
        <v>0</v>
      </c>
      <c r="M234" s="6">
        <f t="shared" si="125"/>
        <v>225</v>
      </c>
      <c r="N234" s="6">
        <f t="shared" si="125"/>
        <v>225</v>
      </c>
    </row>
    <row r="235" spans="1:14" ht="45">
      <c r="A235" s="4" t="s">
        <v>240</v>
      </c>
      <c r="B235" s="5" t="s">
        <v>32</v>
      </c>
      <c r="C235" s="5" t="s">
        <v>3</v>
      </c>
      <c r="D235" s="5" t="s">
        <v>1</v>
      </c>
      <c r="E235" s="5" t="s">
        <v>109</v>
      </c>
      <c r="F235" s="5"/>
      <c r="G235" s="5"/>
      <c r="H235" s="5"/>
      <c r="I235" s="6">
        <f t="shared" si="125"/>
        <v>314.5</v>
      </c>
      <c r="J235" s="6">
        <f t="shared" si="125"/>
        <v>-150</v>
      </c>
      <c r="K235" s="6">
        <f t="shared" si="125"/>
        <v>0</v>
      </c>
      <c r="L235" s="6">
        <f t="shared" si="125"/>
        <v>0</v>
      </c>
      <c r="M235" s="6">
        <f t="shared" si="125"/>
        <v>225</v>
      </c>
      <c r="N235" s="6">
        <f t="shared" si="125"/>
        <v>225</v>
      </c>
    </row>
    <row r="236" spans="1:14" ht="45">
      <c r="A236" s="4" t="s">
        <v>79</v>
      </c>
      <c r="B236" s="5" t="s">
        <v>32</v>
      </c>
      <c r="C236" s="5" t="s">
        <v>3</v>
      </c>
      <c r="D236" s="5" t="s">
        <v>1</v>
      </c>
      <c r="E236" s="5" t="s">
        <v>109</v>
      </c>
      <c r="F236" s="5" t="s">
        <v>5</v>
      </c>
      <c r="G236" s="5" t="s">
        <v>1</v>
      </c>
      <c r="H236" s="5" t="s">
        <v>29</v>
      </c>
      <c r="I236" s="6">
        <v>314.5</v>
      </c>
      <c r="J236" s="6">
        <v>-150</v>
      </c>
      <c r="K236" s="6"/>
      <c r="L236" s="6"/>
      <c r="M236" s="6">
        <v>225</v>
      </c>
      <c r="N236" s="6">
        <v>225</v>
      </c>
    </row>
    <row r="237" spans="1:14" ht="63">
      <c r="A237" s="1" t="s">
        <v>42</v>
      </c>
      <c r="B237" s="2" t="s">
        <v>33</v>
      </c>
      <c r="C237" s="2" t="s">
        <v>2</v>
      </c>
      <c r="D237" s="2" t="s">
        <v>55</v>
      </c>
      <c r="E237" s="2" t="s">
        <v>60</v>
      </c>
      <c r="F237" s="2"/>
      <c r="G237" s="2"/>
      <c r="H237" s="2"/>
      <c r="I237" s="3">
        <f t="shared" ref="I237:N238" si="126">I238</f>
        <v>2385</v>
      </c>
      <c r="J237" s="3">
        <f t="shared" si="126"/>
        <v>474</v>
      </c>
      <c r="K237" s="3">
        <f t="shared" si="126"/>
        <v>0</v>
      </c>
      <c r="L237" s="3">
        <f t="shared" si="126"/>
        <v>0</v>
      </c>
      <c r="M237" s="3">
        <f>M238+M244</f>
        <v>3238.2</v>
      </c>
      <c r="N237" s="3">
        <f>N238+N244</f>
        <v>2238.1999999999998</v>
      </c>
    </row>
    <row r="238" spans="1:14" ht="45">
      <c r="A238" s="4" t="s">
        <v>186</v>
      </c>
      <c r="B238" s="5" t="s">
        <v>33</v>
      </c>
      <c r="C238" s="5" t="s">
        <v>3</v>
      </c>
      <c r="D238" s="5" t="s">
        <v>55</v>
      </c>
      <c r="E238" s="5" t="s">
        <v>60</v>
      </c>
      <c r="F238" s="5"/>
      <c r="G238" s="5"/>
      <c r="H238" s="5"/>
      <c r="I238" s="6">
        <f t="shared" si="126"/>
        <v>2385</v>
      </c>
      <c r="J238" s="6">
        <f t="shared" si="126"/>
        <v>474</v>
      </c>
      <c r="K238" s="6">
        <f t="shared" si="126"/>
        <v>0</v>
      </c>
      <c r="L238" s="6">
        <f t="shared" si="126"/>
        <v>0</v>
      </c>
      <c r="M238" s="6">
        <f t="shared" si="126"/>
        <v>1949</v>
      </c>
      <c r="N238" s="6">
        <f t="shared" si="126"/>
        <v>949</v>
      </c>
    </row>
    <row r="239" spans="1:14" ht="45">
      <c r="A239" s="4" t="s">
        <v>204</v>
      </c>
      <c r="B239" s="5" t="s">
        <v>33</v>
      </c>
      <c r="C239" s="5" t="s">
        <v>3</v>
      </c>
      <c r="D239" s="5" t="s">
        <v>1</v>
      </c>
      <c r="E239" s="5" t="s">
        <v>110</v>
      </c>
      <c r="F239" s="5"/>
      <c r="G239" s="5"/>
      <c r="H239" s="5"/>
      <c r="I239" s="6">
        <f t="shared" ref="I239:M239" si="127">SUM(I240:I243)</f>
        <v>2385</v>
      </c>
      <c r="J239" s="6">
        <f t="shared" si="127"/>
        <v>474</v>
      </c>
      <c r="K239" s="6">
        <f t="shared" si="127"/>
        <v>0</v>
      </c>
      <c r="L239" s="6">
        <f t="shared" si="127"/>
        <v>0</v>
      </c>
      <c r="M239" s="6">
        <f t="shared" si="127"/>
        <v>1949</v>
      </c>
      <c r="N239" s="6">
        <f t="shared" ref="N239" si="128">SUM(N240:N243)</f>
        <v>949</v>
      </c>
    </row>
    <row r="240" spans="1:14" ht="45">
      <c r="A240" s="21" t="s">
        <v>4</v>
      </c>
      <c r="B240" s="5" t="s">
        <v>33</v>
      </c>
      <c r="C240" s="5" t="s">
        <v>3</v>
      </c>
      <c r="D240" s="5" t="s">
        <v>1</v>
      </c>
      <c r="E240" s="5" t="s">
        <v>110</v>
      </c>
      <c r="F240" s="5" t="s">
        <v>5</v>
      </c>
      <c r="G240" s="5" t="s">
        <v>1</v>
      </c>
      <c r="H240" s="5" t="s">
        <v>21</v>
      </c>
      <c r="I240" s="6">
        <v>2024</v>
      </c>
      <c r="J240" s="6">
        <v>100</v>
      </c>
      <c r="K240" s="6"/>
      <c r="L240" s="6"/>
      <c r="M240" s="6">
        <v>1549</v>
      </c>
      <c r="N240" s="6">
        <v>549</v>
      </c>
    </row>
    <row r="241" spans="1:14" ht="45">
      <c r="A241" s="4" t="s">
        <v>4</v>
      </c>
      <c r="B241" s="5" t="s">
        <v>33</v>
      </c>
      <c r="C241" s="5" t="s">
        <v>3</v>
      </c>
      <c r="D241" s="5" t="s">
        <v>1</v>
      </c>
      <c r="E241" s="5" t="s">
        <v>110</v>
      </c>
      <c r="F241" s="5" t="s">
        <v>5</v>
      </c>
      <c r="G241" s="5" t="s">
        <v>1</v>
      </c>
      <c r="H241" s="5" t="s">
        <v>27</v>
      </c>
      <c r="I241" s="6">
        <v>300</v>
      </c>
      <c r="J241" s="6">
        <v>336</v>
      </c>
      <c r="K241" s="6"/>
      <c r="L241" s="6"/>
      <c r="M241" s="6">
        <v>340</v>
      </c>
      <c r="N241" s="6">
        <v>340</v>
      </c>
    </row>
    <row r="242" spans="1:14" ht="45">
      <c r="A242" s="4" t="s">
        <v>4</v>
      </c>
      <c r="B242" s="5" t="s">
        <v>33</v>
      </c>
      <c r="C242" s="5" t="s">
        <v>3</v>
      </c>
      <c r="D242" s="5" t="s">
        <v>1</v>
      </c>
      <c r="E242" s="5" t="s">
        <v>110</v>
      </c>
      <c r="F242" s="5" t="s">
        <v>5</v>
      </c>
      <c r="G242" s="5" t="s">
        <v>1</v>
      </c>
      <c r="H242" s="5" t="s">
        <v>29</v>
      </c>
      <c r="I242" s="6">
        <v>30</v>
      </c>
      <c r="J242" s="6"/>
      <c r="K242" s="6"/>
      <c r="L242" s="6"/>
      <c r="M242" s="6">
        <v>30</v>
      </c>
      <c r="N242" s="6">
        <v>30</v>
      </c>
    </row>
    <row r="243" spans="1:14" ht="45">
      <c r="A243" s="4" t="s">
        <v>4</v>
      </c>
      <c r="B243" s="5" t="s">
        <v>33</v>
      </c>
      <c r="C243" s="5" t="s">
        <v>3</v>
      </c>
      <c r="D243" s="5" t="s">
        <v>1</v>
      </c>
      <c r="E243" s="5" t="s">
        <v>110</v>
      </c>
      <c r="F243" s="5" t="s">
        <v>5</v>
      </c>
      <c r="G243" s="5" t="s">
        <v>0</v>
      </c>
      <c r="H243" s="5" t="s">
        <v>11</v>
      </c>
      <c r="I243" s="6">
        <v>31</v>
      </c>
      <c r="J243" s="6">
        <v>38</v>
      </c>
      <c r="K243" s="6"/>
      <c r="L243" s="6"/>
      <c r="M243" s="6">
        <v>30</v>
      </c>
      <c r="N243" s="6">
        <v>30</v>
      </c>
    </row>
    <row r="244" spans="1:14" ht="105">
      <c r="A244" s="4" t="s">
        <v>303</v>
      </c>
      <c r="B244" s="5" t="s">
        <v>33</v>
      </c>
      <c r="C244" s="5" t="s">
        <v>8</v>
      </c>
      <c r="D244" s="5" t="s">
        <v>55</v>
      </c>
      <c r="E244" s="5" t="s">
        <v>60</v>
      </c>
      <c r="F244" s="5"/>
      <c r="G244" s="5"/>
      <c r="H244" s="5"/>
      <c r="I244" s="6">
        <f t="shared" ref="I244:N244" si="129">I245</f>
        <v>2385</v>
      </c>
      <c r="J244" s="6">
        <f t="shared" si="129"/>
        <v>474</v>
      </c>
      <c r="K244" s="6">
        <f t="shared" si="129"/>
        <v>0</v>
      </c>
      <c r="L244" s="6">
        <f t="shared" si="129"/>
        <v>0</v>
      </c>
      <c r="M244" s="6">
        <f t="shared" si="129"/>
        <v>1289.2</v>
      </c>
      <c r="N244" s="6">
        <f t="shared" si="129"/>
        <v>1289.2</v>
      </c>
    </row>
    <row r="245" spans="1:14" ht="105">
      <c r="A245" s="4" t="s">
        <v>302</v>
      </c>
      <c r="B245" s="5" t="s">
        <v>33</v>
      </c>
      <c r="C245" s="5" t="s">
        <v>8</v>
      </c>
      <c r="D245" s="5" t="s">
        <v>1</v>
      </c>
      <c r="E245" s="5" t="s">
        <v>304</v>
      </c>
      <c r="F245" s="5"/>
      <c r="G245" s="5"/>
      <c r="H245" s="5"/>
      <c r="I245" s="6">
        <f t="shared" ref="I245:M245" si="130">SUM(I246:I249)</f>
        <v>2385</v>
      </c>
      <c r="J245" s="6">
        <f t="shared" si="130"/>
        <v>474</v>
      </c>
      <c r="K245" s="6">
        <f t="shared" si="130"/>
        <v>0</v>
      </c>
      <c r="L245" s="6">
        <f t="shared" si="130"/>
        <v>0</v>
      </c>
      <c r="M245" s="6">
        <f t="shared" si="130"/>
        <v>1289.2</v>
      </c>
      <c r="N245" s="6">
        <f t="shared" ref="N245" si="131">SUM(N246:N249)</f>
        <v>1289.2</v>
      </c>
    </row>
    <row r="246" spans="1:14" ht="45">
      <c r="A246" s="21" t="s">
        <v>4</v>
      </c>
      <c r="B246" s="5" t="s">
        <v>33</v>
      </c>
      <c r="C246" s="5" t="s">
        <v>8</v>
      </c>
      <c r="D246" s="5" t="s">
        <v>1</v>
      </c>
      <c r="E246" s="5" t="s">
        <v>304</v>
      </c>
      <c r="F246" s="5" t="s">
        <v>5</v>
      </c>
      <c r="G246" s="5" t="s">
        <v>21</v>
      </c>
      <c r="H246" s="5" t="s">
        <v>20</v>
      </c>
      <c r="I246" s="6">
        <v>2024</v>
      </c>
      <c r="J246" s="6">
        <v>100</v>
      </c>
      <c r="K246" s="6"/>
      <c r="L246" s="6"/>
      <c r="M246" s="6">
        <v>912.1</v>
      </c>
      <c r="N246" s="6">
        <v>912.1</v>
      </c>
    </row>
    <row r="247" spans="1:14">
      <c r="A247" s="10" t="s">
        <v>254</v>
      </c>
      <c r="B247" s="5" t="s">
        <v>33</v>
      </c>
      <c r="C247" s="5" t="s">
        <v>8</v>
      </c>
      <c r="D247" s="5" t="s">
        <v>1</v>
      </c>
      <c r="E247" s="5" t="s">
        <v>304</v>
      </c>
      <c r="F247" s="5" t="s">
        <v>255</v>
      </c>
      <c r="G247" s="5" t="s">
        <v>21</v>
      </c>
      <c r="H247" s="5" t="s">
        <v>20</v>
      </c>
      <c r="I247" s="6">
        <v>31</v>
      </c>
      <c r="J247" s="6">
        <v>38</v>
      </c>
      <c r="K247" s="6"/>
      <c r="L247" s="6"/>
      <c r="M247" s="6">
        <v>94.3</v>
      </c>
      <c r="N247" s="6">
        <v>94.3</v>
      </c>
    </row>
    <row r="248" spans="1:14" ht="45">
      <c r="A248" s="4" t="s">
        <v>4</v>
      </c>
      <c r="B248" s="5" t="s">
        <v>33</v>
      </c>
      <c r="C248" s="5" t="s">
        <v>8</v>
      </c>
      <c r="D248" s="5" t="s">
        <v>1</v>
      </c>
      <c r="E248" s="5" t="s">
        <v>304</v>
      </c>
      <c r="F248" s="5" t="s">
        <v>5</v>
      </c>
      <c r="G248" s="5" t="s">
        <v>0</v>
      </c>
      <c r="H248" s="5" t="s">
        <v>7</v>
      </c>
      <c r="I248" s="6">
        <v>300</v>
      </c>
      <c r="J248" s="6">
        <v>336</v>
      </c>
      <c r="K248" s="6"/>
      <c r="L248" s="6"/>
      <c r="M248" s="6">
        <v>212.1</v>
      </c>
      <c r="N248" s="6">
        <v>212.1</v>
      </c>
    </row>
    <row r="249" spans="1:14" ht="60">
      <c r="A249" s="21" t="s">
        <v>253</v>
      </c>
      <c r="B249" s="5" t="s">
        <v>33</v>
      </c>
      <c r="C249" s="5" t="s">
        <v>8</v>
      </c>
      <c r="D249" s="5" t="s">
        <v>1</v>
      </c>
      <c r="E249" s="5" t="s">
        <v>304</v>
      </c>
      <c r="F249" s="5" t="s">
        <v>231</v>
      </c>
      <c r="G249" s="5" t="s">
        <v>0</v>
      </c>
      <c r="H249" s="5" t="s">
        <v>7</v>
      </c>
      <c r="I249" s="6">
        <v>30</v>
      </c>
      <c r="J249" s="6"/>
      <c r="K249" s="6"/>
      <c r="L249" s="6"/>
      <c r="M249" s="6">
        <v>70.7</v>
      </c>
      <c r="N249" s="6">
        <v>70.7</v>
      </c>
    </row>
    <row r="250" spans="1:14" ht="94.5">
      <c r="A250" s="1" t="s">
        <v>34</v>
      </c>
      <c r="B250" s="2" t="s">
        <v>35</v>
      </c>
      <c r="C250" s="2" t="s">
        <v>2</v>
      </c>
      <c r="D250" s="2" t="s">
        <v>55</v>
      </c>
      <c r="E250" s="2" t="s">
        <v>60</v>
      </c>
      <c r="F250" s="2"/>
      <c r="G250" s="2"/>
      <c r="H250" s="2" t="s">
        <v>10</v>
      </c>
      <c r="I250" s="3" t="e">
        <f>#REF!+I251+#REF!+I258+I266</f>
        <v>#REF!</v>
      </c>
      <c r="J250" s="3" t="e">
        <f>#REF!+J251+#REF!+J258+J266</f>
        <v>#REF!</v>
      </c>
      <c r="K250" s="3" t="e">
        <f>#REF!+K251+#REF!+K258+K266</f>
        <v>#REF!</v>
      </c>
      <c r="L250" s="3" t="e">
        <f>#REF!+L251+#REF!+L258+L266</f>
        <v>#REF!</v>
      </c>
      <c r="M250" s="3">
        <f>M251+M258+M266</f>
        <v>23350</v>
      </c>
      <c r="N250" s="3">
        <f>N251+N258+N266</f>
        <v>23471.1</v>
      </c>
    </row>
    <row r="251" spans="1:14" s="8" customFormat="1" ht="60">
      <c r="A251" s="10" t="s">
        <v>174</v>
      </c>
      <c r="B251" s="5" t="s">
        <v>35</v>
      </c>
      <c r="C251" s="5" t="s">
        <v>8</v>
      </c>
      <c r="D251" s="5" t="s">
        <v>55</v>
      </c>
      <c r="E251" s="5" t="s">
        <v>60</v>
      </c>
      <c r="F251" s="5"/>
      <c r="G251" s="5"/>
      <c r="H251" s="5"/>
      <c r="I251" s="6">
        <f t="shared" ref="I251:M251" si="132">I253+I256</f>
        <v>11647</v>
      </c>
      <c r="J251" s="6">
        <f t="shared" si="132"/>
        <v>2425</v>
      </c>
      <c r="K251" s="6">
        <f t="shared" si="132"/>
        <v>0</v>
      </c>
      <c r="L251" s="6">
        <f t="shared" si="132"/>
        <v>0</v>
      </c>
      <c r="M251" s="6">
        <f t="shared" si="132"/>
        <v>13324.2</v>
      </c>
      <c r="N251" s="6">
        <f t="shared" ref="N251" si="133">N253+N256</f>
        <v>13445.3</v>
      </c>
    </row>
    <row r="252" spans="1:14" s="8" customFormat="1" ht="30">
      <c r="A252" s="10" t="s">
        <v>175</v>
      </c>
      <c r="B252" s="5" t="s">
        <v>35</v>
      </c>
      <c r="C252" s="5" t="s">
        <v>8</v>
      </c>
      <c r="D252" s="5" t="s">
        <v>1</v>
      </c>
      <c r="E252" s="5" t="s">
        <v>60</v>
      </c>
      <c r="F252" s="5"/>
      <c r="G252" s="5"/>
      <c r="H252" s="5"/>
      <c r="I252" s="6">
        <f t="shared" ref="I252:N253" si="134">I253</f>
        <v>6023.3</v>
      </c>
      <c r="J252" s="6">
        <f t="shared" si="134"/>
        <v>2425</v>
      </c>
      <c r="K252" s="6">
        <f t="shared" si="134"/>
        <v>0</v>
      </c>
      <c r="L252" s="6">
        <f t="shared" si="134"/>
        <v>0</v>
      </c>
      <c r="M252" s="6">
        <f t="shared" si="134"/>
        <v>6226.1</v>
      </c>
      <c r="N252" s="6">
        <f t="shared" si="134"/>
        <v>6347.2</v>
      </c>
    </row>
    <row r="253" spans="1:14" ht="30">
      <c r="A253" s="10" t="s">
        <v>176</v>
      </c>
      <c r="B253" s="5" t="s">
        <v>35</v>
      </c>
      <c r="C253" s="5" t="s">
        <v>8</v>
      </c>
      <c r="D253" s="5" t="s">
        <v>1</v>
      </c>
      <c r="E253" s="5" t="s">
        <v>111</v>
      </c>
      <c r="F253" s="5"/>
      <c r="G253" s="5"/>
      <c r="H253" s="5"/>
      <c r="I253" s="6">
        <f t="shared" si="134"/>
        <v>6023.3</v>
      </c>
      <c r="J253" s="6">
        <f t="shared" si="134"/>
        <v>2425</v>
      </c>
      <c r="K253" s="6">
        <f t="shared" si="134"/>
        <v>0</v>
      </c>
      <c r="L253" s="6">
        <f t="shared" si="134"/>
        <v>0</v>
      </c>
      <c r="M253" s="6">
        <f t="shared" si="134"/>
        <v>6226.1</v>
      </c>
      <c r="N253" s="6">
        <f t="shared" si="134"/>
        <v>6347.2</v>
      </c>
    </row>
    <row r="254" spans="1:14">
      <c r="A254" s="10" t="s">
        <v>254</v>
      </c>
      <c r="B254" s="5" t="s">
        <v>35</v>
      </c>
      <c r="C254" s="5" t="s">
        <v>8</v>
      </c>
      <c r="D254" s="5" t="s">
        <v>1</v>
      </c>
      <c r="E254" s="5" t="s">
        <v>111</v>
      </c>
      <c r="F254" s="5" t="s">
        <v>255</v>
      </c>
      <c r="G254" s="5" t="s">
        <v>31</v>
      </c>
      <c r="H254" s="5" t="s">
        <v>1</v>
      </c>
      <c r="I254" s="6">
        <v>6023.3</v>
      </c>
      <c r="J254" s="6">
        <v>2425</v>
      </c>
      <c r="K254" s="6"/>
      <c r="L254" s="6"/>
      <c r="M254" s="6">
        <v>6226.1</v>
      </c>
      <c r="N254" s="6">
        <v>6347.2</v>
      </c>
    </row>
    <row r="255" spans="1:14" ht="45">
      <c r="A255" s="10" t="s">
        <v>177</v>
      </c>
      <c r="B255" s="5" t="s">
        <v>35</v>
      </c>
      <c r="C255" s="5" t="s">
        <v>8</v>
      </c>
      <c r="D255" s="5" t="s">
        <v>7</v>
      </c>
      <c r="E255" s="5" t="s">
        <v>60</v>
      </c>
      <c r="F255" s="5"/>
      <c r="G255" s="5"/>
      <c r="H255" s="5"/>
      <c r="I255" s="6">
        <f t="shared" ref="I255:N256" si="135">I256</f>
        <v>5623.7</v>
      </c>
      <c r="J255" s="6">
        <f t="shared" si="135"/>
        <v>0</v>
      </c>
      <c r="K255" s="6">
        <f t="shared" si="135"/>
        <v>0</v>
      </c>
      <c r="L255" s="6">
        <f t="shared" si="135"/>
        <v>0</v>
      </c>
      <c r="M255" s="6">
        <f t="shared" si="135"/>
        <v>7098.1</v>
      </c>
      <c r="N255" s="6">
        <f t="shared" si="135"/>
        <v>7098.1</v>
      </c>
    </row>
    <row r="256" spans="1:14" ht="45">
      <c r="A256" s="10" t="s">
        <v>196</v>
      </c>
      <c r="B256" s="5" t="s">
        <v>35</v>
      </c>
      <c r="C256" s="5" t="s">
        <v>8</v>
      </c>
      <c r="D256" s="5" t="s">
        <v>7</v>
      </c>
      <c r="E256" s="5" t="s">
        <v>112</v>
      </c>
      <c r="F256" s="5"/>
      <c r="G256" s="5"/>
      <c r="H256" s="5"/>
      <c r="I256" s="6">
        <f t="shared" si="135"/>
        <v>5623.7</v>
      </c>
      <c r="J256" s="6">
        <f t="shared" si="135"/>
        <v>0</v>
      </c>
      <c r="K256" s="6">
        <f t="shared" si="135"/>
        <v>0</v>
      </c>
      <c r="L256" s="6">
        <f t="shared" si="135"/>
        <v>0</v>
      </c>
      <c r="M256" s="6">
        <f t="shared" si="135"/>
        <v>7098.1</v>
      </c>
      <c r="N256" s="6">
        <f t="shared" si="135"/>
        <v>7098.1</v>
      </c>
    </row>
    <row r="257" spans="1:14">
      <c r="A257" s="10" t="s">
        <v>254</v>
      </c>
      <c r="B257" s="5" t="s">
        <v>35</v>
      </c>
      <c r="C257" s="5" t="s">
        <v>8</v>
      </c>
      <c r="D257" s="5" t="s">
        <v>7</v>
      </c>
      <c r="E257" s="5" t="s">
        <v>112</v>
      </c>
      <c r="F257" s="5" t="s">
        <v>255</v>
      </c>
      <c r="G257" s="5" t="s">
        <v>31</v>
      </c>
      <c r="H257" s="5" t="s">
        <v>7</v>
      </c>
      <c r="I257" s="6">
        <v>5623.7</v>
      </c>
      <c r="J257" s="6"/>
      <c r="K257" s="6"/>
      <c r="L257" s="6"/>
      <c r="M257" s="34">
        <v>7098.1</v>
      </c>
      <c r="N257" s="34">
        <v>7098.1</v>
      </c>
    </row>
    <row r="258" spans="1:14" s="8" customFormat="1" ht="45">
      <c r="A258" s="4" t="s">
        <v>178</v>
      </c>
      <c r="B258" s="5" t="s">
        <v>35</v>
      </c>
      <c r="C258" s="5" t="s">
        <v>17</v>
      </c>
      <c r="D258" s="5" t="s">
        <v>55</v>
      </c>
      <c r="E258" s="5" t="s">
        <v>60</v>
      </c>
      <c r="F258" s="5"/>
      <c r="G258" s="5"/>
      <c r="H258" s="5"/>
      <c r="I258" s="6" t="e">
        <f t="shared" ref="I258:M258" si="136">I260+I262</f>
        <v>#REF!</v>
      </c>
      <c r="J258" s="6" t="e">
        <f t="shared" si="136"/>
        <v>#REF!</v>
      </c>
      <c r="K258" s="6" t="e">
        <f t="shared" si="136"/>
        <v>#REF!</v>
      </c>
      <c r="L258" s="6" t="e">
        <f t="shared" si="136"/>
        <v>#REF!</v>
      </c>
      <c r="M258" s="6">
        <f t="shared" si="136"/>
        <v>4025.8</v>
      </c>
      <c r="N258" s="6">
        <f t="shared" ref="N258" si="137">N260+N262</f>
        <v>4025.8</v>
      </c>
    </row>
    <row r="259" spans="1:14" s="8" customFormat="1" ht="45">
      <c r="A259" s="4" t="s">
        <v>89</v>
      </c>
      <c r="B259" s="5" t="s">
        <v>35</v>
      </c>
      <c r="C259" s="5" t="s">
        <v>17</v>
      </c>
      <c r="D259" s="5" t="s">
        <v>1</v>
      </c>
      <c r="E259" s="5" t="s">
        <v>60</v>
      </c>
      <c r="F259" s="5"/>
      <c r="G259" s="5"/>
      <c r="H259" s="5"/>
      <c r="I259" s="6" t="e">
        <f t="shared" ref="I259:M259" si="138">I260+I262</f>
        <v>#REF!</v>
      </c>
      <c r="J259" s="6" t="e">
        <f t="shared" si="138"/>
        <v>#REF!</v>
      </c>
      <c r="K259" s="6" t="e">
        <f t="shared" si="138"/>
        <v>#REF!</v>
      </c>
      <c r="L259" s="6" t="e">
        <f t="shared" si="138"/>
        <v>#REF!</v>
      </c>
      <c r="M259" s="6">
        <f t="shared" si="138"/>
        <v>4025.8</v>
      </c>
      <c r="N259" s="6">
        <f t="shared" ref="N259" si="139">N260+N262</f>
        <v>4025.8</v>
      </c>
    </row>
    <row r="260" spans="1:14" ht="30">
      <c r="A260" s="4" t="s">
        <v>156</v>
      </c>
      <c r="B260" s="5" t="s">
        <v>35</v>
      </c>
      <c r="C260" s="5" t="s">
        <v>17</v>
      </c>
      <c r="D260" s="5" t="s">
        <v>1</v>
      </c>
      <c r="E260" s="5" t="s">
        <v>113</v>
      </c>
      <c r="F260" s="5"/>
      <c r="G260" s="5"/>
      <c r="H260" s="5"/>
      <c r="I260" s="6">
        <f t="shared" ref="I260:N260" si="140">I261</f>
        <v>3181.3</v>
      </c>
      <c r="J260" s="6">
        <f t="shared" si="140"/>
        <v>0</v>
      </c>
      <c r="K260" s="6">
        <f t="shared" si="140"/>
        <v>0</v>
      </c>
      <c r="L260" s="6">
        <f t="shared" si="140"/>
        <v>0</v>
      </c>
      <c r="M260" s="6">
        <f t="shared" si="140"/>
        <v>3791.3</v>
      </c>
      <c r="N260" s="6">
        <f t="shared" si="140"/>
        <v>3791.3</v>
      </c>
    </row>
    <row r="261" spans="1:14" ht="105">
      <c r="A261" s="21" t="s">
        <v>251</v>
      </c>
      <c r="B261" s="5" t="s">
        <v>35</v>
      </c>
      <c r="C261" s="5" t="s">
        <v>17</v>
      </c>
      <c r="D261" s="5" t="s">
        <v>1</v>
      </c>
      <c r="E261" s="5" t="s">
        <v>113</v>
      </c>
      <c r="F261" s="5" t="s">
        <v>252</v>
      </c>
      <c r="G261" s="5" t="s">
        <v>1</v>
      </c>
      <c r="H261" s="5" t="s">
        <v>27</v>
      </c>
      <c r="I261" s="6">
        <v>3181.3</v>
      </c>
      <c r="J261" s="6"/>
      <c r="K261" s="6"/>
      <c r="L261" s="6"/>
      <c r="M261" s="6">
        <v>3791.3</v>
      </c>
      <c r="N261" s="6">
        <v>3791.3</v>
      </c>
    </row>
    <row r="262" spans="1:14" ht="30">
      <c r="A262" s="4" t="s">
        <v>68</v>
      </c>
      <c r="B262" s="5" t="s">
        <v>35</v>
      </c>
      <c r="C262" s="5" t="s">
        <v>17</v>
      </c>
      <c r="D262" s="5" t="s">
        <v>1</v>
      </c>
      <c r="E262" s="5" t="s">
        <v>60</v>
      </c>
      <c r="F262" s="5"/>
      <c r="G262" s="5"/>
      <c r="H262" s="5"/>
      <c r="I262" s="6" t="e">
        <f>#REF!+I263+I264</f>
        <v>#REF!</v>
      </c>
      <c r="J262" s="6" t="e">
        <f>#REF!+J263+J264</f>
        <v>#REF!</v>
      </c>
      <c r="K262" s="6" t="e">
        <f>#REF!+K263+K264</f>
        <v>#REF!</v>
      </c>
      <c r="L262" s="6" t="e">
        <f>#REF!+L263+L264</f>
        <v>#REF!</v>
      </c>
      <c r="M262" s="6">
        <f>M263+M264</f>
        <v>234.5</v>
      </c>
      <c r="N262" s="6">
        <f>N263+N264</f>
        <v>234.5</v>
      </c>
    </row>
    <row r="263" spans="1:14" ht="45">
      <c r="A263" s="4" t="s">
        <v>4</v>
      </c>
      <c r="B263" s="5" t="s">
        <v>35</v>
      </c>
      <c r="C263" s="5" t="s">
        <v>17</v>
      </c>
      <c r="D263" s="5" t="s">
        <v>1</v>
      </c>
      <c r="E263" s="5" t="s">
        <v>72</v>
      </c>
      <c r="F263" s="5" t="s">
        <v>5</v>
      </c>
      <c r="G263" s="5" t="s">
        <v>1</v>
      </c>
      <c r="H263" s="5" t="s">
        <v>27</v>
      </c>
      <c r="I263" s="6">
        <v>509.5</v>
      </c>
      <c r="J263" s="6"/>
      <c r="K263" s="6"/>
      <c r="L263" s="6"/>
      <c r="M263" s="6">
        <v>219.5</v>
      </c>
      <c r="N263" s="6">
        <v>219.5</v>
      </c>
    </row>
    <row r="264" spans="1:14">
      <c r="A264" s="21" t="s">
        <v>6</v>
      </c>
      <c r="B264" s="5" t="s">
        <v>35</v>
      </c>
      <c r="C264" s="5" t="s">
        <v>17</v>
      </c>
      <c r="D264" s="5" t="s">
        <v>1</v>
      </c>
      <c r="E264" s="5" t="s">
        <v>72</v>
      </c>
      <c r="F264" s="5" t="s">
        <v>250</v>
      </c>
      <c r="G264" s="5" t="s">
        <v>1</v>
      </c>
      <c r="H264" s="5" t="s">
        <v>27</v>
      </c>
      <c r="I264" s="6">
        <v>15</v>
      </c>
      <c r="J264" s="6"/>
      <c r="K264" s="6"/>
      <c r="L264" s="6"/>
      <c r="M264" s="6">
        <v>15</v>
      </c>
      <c r="N264" s="6">
        <v>15</v>
      </c>
    </row>
    <row r="265" spans="1:14" ht="45">
      <c r="A265" s="4" t="s">
        <v>180</v>
      </c>
      <c r="B265" s="5" t="s">
        <v>35</v>
      </c>
      <c r="C265" s="5" t="s">
        <v>18</v>
      </c>
      <c r="D265" s="5" t="s">
        <v>55</v>
      </c>
      <c r="E265" s="5" t="s">
        <v>60</v>
      </c>
      <c r="F265" s="5"/>
      <c r="G265" s="5"/>
      <c r="H265" s="5"/>
      <c r="I265" s="6" t="e">
        <f t="shared" ref="I265:N265" si="141">I266</f>
        <v>#REF!</v>
      </c>
      <c r="J265" s="6" t="e">
        <f t="shared" si="141"/>
        <v>#REF!</v>
      </c>
      <c r="K265" s="6" t="e">
        <f t="shared" si="141"/>
        <v>#REF!</v>
      </c>
      <c r="L265" s="6" t="e">
        <f t="shared" si="141"/>
        <v>#REF!</v>
      </c>
      <c r="M265" s="6">
        <f t="shared" si="141"/>
        <v>6000</v>
      </c>
      <c r="N265" s="6">
        <f t="shared" si="141"/>
        <v>6000</v>
      </c>
    </row>
    <row r="266" spans="1:14" ht="30">
      <c r="A266" s="4" t="s">
        <v>181</v>
      </c>
      <c r="B266" s="5" t="s">
        <v>35</v>
      </c>
      <c r="C266" s="5" t="s">
        <v>18</v>
      </c>
      <c r="D266" s="5" t="s">
        <v>1</v>
      </c>
      <c r="E266" s="5" t="s">
        <v>60</v>
      </c>
      <c r="F266" s="5"/>
      <c r="G266" s="5"/>
      <c r="H266" s="5"/>
      <c r="I266" s="6" t="e">
        <f>I267+#REF!</f>
        <v>#REF!</v>
      </c>
      <c r="J266" s="6" t="e">
        <f>J267+#REF!</f>
        <v>#REF!</v>
      </c>
      <c r="K266" s="6" t="e">
        <f>K267+#REF!</f>
        <v>#REF!</v>
      </c>
      <c r="L266" s="6" t="e">
        <f>L267+#REF!</f>
        <v>#REF!</v>
      </c>
      <c r="M266" s="6">
        <f>M267</f>
        <v>6000</v>
      </c>
      <c r="N266" s="6">
        <f>N267</f>
        <v>6000</v>
      </c>
    </row>
    <row r="267" spans="1:14" ht="45">
      <c r="A267" s="4" t="s">
        <v>57</v>
      </c>
      <c r="B267" s="5" t="s">
        <v>35</v>
      </c>
      <c r="C267" s="5" t="s">
        <v>18</v>
      </c>
      <c r="D267" s="5" t="s">
        <v>1</v>
      </c>
      <c r="E267" s="5" t="s">
        <v>60</v>
      </c>
      <c r="F267" s="5"/>
      <c r="G267" s="5"/>
      <c r="H267" s="5"/>
      <c r="I267" s="6">
        <f t="shared" ref="I267:M267" si="142">I268+I269</f>
        <v>5698.8</v>
      </c>
      <c r="J267" s="6">
        <f t="shared" si="142"/>
        <v>375</v>
      </c>
      <c r="K267" s="6">
        <f t="shared" si="142"/>
        <v>0</v>
      </c>
      <c r="L267" s="6">
        <f t="shared" si="142"/>
        <v>0</v>
      </c>
      <c r="M267" s="6">
        <f t="shared" si="142"/>
        <v>6000</v>
      </c>
      <c r="N267" s="6">
        <f t="shared" ref="N267" si="143">N268+N269</f>
        <v>6000</v>
      </c>
    </row>
    <row r="268" spans="1:14" ht="105">
      <c r="A268" s="21" t="s">
        <v>251</v>
      </c>
      <c r="B268" s="5" t="s">
        <v>35</v>
      </c>
      <c r="C268" s="5" t="s">
        <v>18</v>
      </c>
      <c r="D268" s="5" t="s">
        <v>1</v>
      </c>
      <c r="E268" s="5" t="s">
        <v>58</v>
      </c>
      <c r="F268" s="5" t="s">
        <v>252</v>
      </c>
      <c r="G268" s="5" t="s">
        <v>1</v>
      </c>
      <c r="H268" s="5" t="s">
        <v>29</v>
      </c>
      <c r="I268" s="6">
        <v>5350</v>
      </c>
      <c r="J268" s="6">
        <v>300</v>
      </c>
      <c r="K268" s="6"/>
      <c r="L268" s="6"/>
      <c r="M268" s="6">
        <v>5653.2</v>
      </c>
      <c r="N268" s="6">
        <v>5653.2</v>
      </c>
    </row>
    <row r="269" spans="1:14" ht="45">
      <c r="A269" s="21" t="s">
        <v>4</v>
      </c>
      <c r="B269" s="5" t="s">
        <v>35</v>
      </c>
      <c r="C269" s="5" t="s">
        <v>18</v>
      </c>
      <c r="D269" s="5" t="s">
        <v>1</v>
      </c>
      <c r="E269" s="5" t="s">
        <v>58</v>
      </c>
      <c r="F269" s="5" t="s">
        <v>5</v>
      </c>
      <c r="G269" s="5" t="s">
        <v>1</v>
      </c>
      <c r="H269" s="5" t="s">
        <v>29</v>
      </c>
      <c r="I269" s="6">
        <v>348.8</v>
      </c>
      <c r="J269" s="6">
        <v>75</v>
      </c>
      <c r="K269" s="6"/>
      <c r="L269" s="6"/>
      <c r="M269" s="6">
        <v>346.8</v>
      </c>
      <c r="N269" s="6">
        <v>346.8</v>
      </c>
    </row>
    <row r="270" spans="1:14" ht="126">
      <c r="A270" s="1" t="s">
        <v>51</v>
      </c>
      <c r="B270" s="2" t="s">
        <v>36</v>
      </c>
      <c r="C270" s="2" t="s">
        <v>2</v>
      </c>
      <c r="D270" s="2" t="s">
        <v>55</v>
      </c>
      <c r="E270" s="2" t="s">
        <v>60</v>
      </c>
      <c r="F270" s="2"/>
      <c r="G270" s="2"/>
      <c r="H270" s="2"/>
      <c r="I270" s="3">
        <f t="shared" ref="I270:M270" si="144">I272</f>
        <v>431</v>
      </c>
      <c r="J270" s="3">
        <f t="shared" si="144"/>
        <v>-62</v>
      </c>
      <c r="K270" s="3">
        <f t="shared" si="144"/>
        <v>0</v>
      </c>
      <c r="L270" s="3">
        <f t="shared" si="144"/>
        <v>0</v>
      </c>
      <c r="M270" s="3">
        <f t="shared" si="144"/>
        <v>160</v>
      </c>
      <c r="N270" s="3">
        <f t="shared" ref="N270" si="145">N272</f>
        <v>0</v>
      </c>
    </row>
    <row r="271" spans="1:14" ht="30">
      <c r="A271" s="4" t="s">
        <v>182</v>
      </c>
      <c r="B271" s="5" t="s">
        <v>36</v>
      </c>
      <c r="C271" s="5" t="s">
        <v>3</v>
      </c>
      <c r="D271" s="5" t="s">
        <v>55</v>
      </c>
      <c r="E271" s="5" t="s">
        <v>60</v>
      </c>
      <c r="F271" s="5"/>
      <c r="G271" s="5"/>
      <c r="H271" s="5"/>
      <c r="I271" s="6">
        <f t="shared" ref="I271:M271" si="146">I270</f>
        <v>431</v>
      </c>
      <c r="J271" s="6">
        <f t="shared" si="146"/>
        <v>-62</v>
      </c>
      <c r="K271" s="6">
        <f t="shared" si="146"/>
        <v>0</v>
      </c>
      <c r="L271" s="6">
        <f t="shared" si="146"/>
        <v>0</v>
      </c>
      <c r="M271" s="6">
        <f t="shared" si="146"/>
        <v>160</v>
      </c>
      <c r="N271" s="6">
        <f t="shared" ref="N271" si="147">N270</f>
        <v>0</v>
      </c>
    </row>
    <row r="272" spans="1:14" ht="90">
      <c r="A272" s="4" t="s">
        <v>188</v>
      </c>
      <c r="B272" s="5" t="s">
        <v>36</v>
      </c>
      <c r="C272" s="5" t="s">
        <v>3</v>
      </c>
      <c r="D272" s="5" t="s">
        <v>1</v>
      </c>
      <c r="E272" s="5" t="s">
        <v>214</v>
      </c>
      <c r="F272" s="5"/>
      <c r="G272" s="5" t="s">
        <v>26</v>
      </c>
      <c r="H272" s="5"/>
      <c r="I272" s="6">
        <f t="shared" ref="I272:N272" si="148">I273</f>
        <v>431</v>
      </c>
      <c r="J272" s="6">
        <f t="shared" si="148"/>
        <v>-62</v>
      </c>
      <c r="K272" s="6">
        <f t="shared" si="148"/>
        <v>0</v>
      </c>
      <c r="L272" s="6">
        <f t="shared" si="148"/>
        <v>0</v>
      </c>
      <c r="M272" s="6">
        <f t="shared" si="148"/>
        <v>160</v>
      </c>
      <c r="N272" s="6">
        <f t="shared" si="148"/>
        <v>0</v>
      </c>
    </row>
    <row r="273" spans="1:14" ht="45">
      <c r="A273" s="4" t="s">
        <v>4</v>
      </c>
      <c r="B273" s="5" t="s">
        <v>36</v>
      </c>
      <c r="C273" s="5" t="s">
        <v>3</v>
      </c>
      <c r="D273" s="5" t="s">
        <v>1</v>
      </c>
      <c r="E273" s="5" t="s">
        <v>214</v>
      </c>
      <c r="F273" s="5" t="s">
        <v>5</v>
      </c>
      <c r="G273" s="5" t="s">
        <v>24</v>
      </c>
      <c r="H273" s="5" t="s">
        <v>31</v>
      </c>
      <c r="I273" s="6">
        <v>431</v>
      </c>
      <c r="J273" s="6">
        <v>-62</v>
      </c>
      <c r="K273" s="6"/>
      <c r="L273" s="6"/>
      <c r="M273" s="6">
        <v>160</v>
      </c>
      <c r="N273" s="6">
        <v>0</v>
      </c>
    </row>
    <row r="274" spans="1:14" ht="63">
      <c r="A274" s="1" t="s">
        <v>50</v>
      </c>
      <c r="B274" s="2" t="s">
        <v>49</v>
      </c>
      <c r="C274" s="2" t="s">
        <v>2</v>
      </c>
      <c r="D274" s="2" t="s">
        <v>55</v>
      </c>
      <c r="E274" s="2" t="s">
        <v>60</v>
      </c>
      <c r="F274" s="2"/>
      <c r="G274" s="2"/>
      <c r="H274" s="2"/>
      <c r="I274" s="3">
        <f t="shared" ref="I274:N276" si="149">I275</f>
        <v>380</v>
      </c>
      <c r="J274" s="3">
        <f t="shared" si="149"/>
        <v>0</v>
      </c>
      <c r="K274" s="3">
        <f t="shared" si="149"/>
        <v>0</v>
      </c>
      <c r="L274" s="3">
        <f t="shared" si="149"/>
        <v>0</v>
      </c>
      <c r="M274" s="3">
        <f t="shared" si="149"/>
        <v>300</v>
      </c>
      <c r="N274" s="3">
        <f t="shared" si="149"/>
        <v>300</v>
      </c>
    </row>
    <row r="275" spans="1:14" ht="30">
      <c r="A275" s="4" t="s">
        <v>183</v>
      </c>
      <c r="B275" s="5" t="s">
        <v>49</v>
      </c>
      <c r="C275" s="5" t="s">
        <v>3</v>
      </c>
      <c r="D275" s="5" t="s">
        <v>55</v>
      </c>
      <c r="E275" s="5" t="s">
        <v>60</v>
      </c>
      <c r="F275" s="5"/>
      <c r="G275" s="5"/>
      <c r="H275" s="5"/>
      <c r="I275" s="6">
        <f t="shared" si="149"/>
        <v>380</v>
      </c>
      <c r="J275" s="6">
        <f t="shared" si="149"/>
        <v>0</v>
      </c>
      <c r="K275" s="6">
        <f t="shared" si="149"/>
        <v>0</v>
      </c>
      <c r="L275" s="6">
        <f t="shared" si="149"/>
        <v>0</v>
      </c>
      <c r="M275" s="6">
        <f t="shared" si="149"/>
        <v>300</v>
      </c>
      <c r="N275" s="6">
        <f t="shared" si="149"/>
        <v>300</v>
      </c>
    </row>
    <row r="276" spans="1:14" ht="75">
      <c r="A276" s="4" t="s">
        <v>184</v>
      </c>
      <c r="B276" s="5" t="s">
        <v>49</v>
      </c>
      <c r="C276" s="5" t="s">
        <v>3</v>
      </c>
      <c r="D276" s="5" t="s">
        <v>1</v>
      </c>
      <c r="E276" s="5" t="s">
        <v>215</v>
      </c>
      <c r="F276" s="5"/>
      <c r="G276" s="5"/>
      <c r="H276" s="5"/>
      <c r="I276" s="6">
        <f t="shared" si="149"/>
        <v>380</v>
      </c>
      <c r="J276" s="6">
        <f t="shared" si="149"/>
        <v>0</v>
      </c>
      <c r="K276" s="6">
        <f t="shared" si="149"/>
        <v>0</v>
      </c>
      <c r="L276" s="6">
        <f t="shared" si="149"/>
        <v>0</v>
      </c>
      <c r="M276" s="6">
        <f t="shared" si="149"/>
        <v>300</v>
      </c>
      <c r="N276" s="6">
        <f t="shared" si="149"/>
        <v>300</v>
      </c>
    </row>
    <row r="277" spans="1:14" ht="45">
      <c r="A277" s="4" t="s">
        <v>4</v>
      </c>
      <c r="B277" s="5" t="s">
        <v>49</v>
      </c>
      <c r="C277" s="5" t="s">
        <v>3</v>
      </c>
      <c r="D277" s="5" t="s">
        <v>1</v>
      </c>
      <c r="E277" s="5" t="s">
        <v>215</v>
      </c>
      <c r="F277" s="5" t="s">
        <v>5</v>
      </c>
      <c r="G277" s="5" t="s">
        <v>25</v>
      </c>
      <c r="H277" s="5" t="s">
        <v>1</v>
      </c>
      <c r="I277" s="6">
        <v>380</v>
      </c>
      <c r="J277" s="6"/>
      <c r="K277" s="6"/>
      <c r="L277" s="6"/>
      <c r="M277" s="6">
        <v>300</v>
      </c>
      <c r="N277" s="6">
        <v>300</v>
      </c>
    </row>
    <row r="278" spans="1:14" s="16" customFormat="1" ht="78.75">
      <c r="A278" s="1" t="s">
        <v>209</v>
      </c>
      <c r="B278" s="2" t="s">
        <v>210</v>
      </c>
      <c r="C278" s="2" t="s">
        <v>2</v>
      </c>
      <c r="D278" s="2" t="s">
        <v>55</v>
      </c>
      <c r="E278" s="2" t="s">
        <v>60</v>
      </c>
      <c r="F278" s="2"/>
      <c r="G278" s="2"/>
      <c r="H278" s="2"/>
      <c r="I278" s="3" t="e">
        <f>#REF!+I279</f>
        <v>#REF!</v>
      </c>
      <c r="J278" s="3" t="e">
        <f>#REF!+J279</f>
        <v>#REF!</v>
      </c>
      <c r="K278" s="3" t="e">
        <f>#REF!+K279</f>
        <v>#REF!</v>
      </c>
      <c r="L278" s="3" t="e">
        <f>#REF!+L279</f>
        <v>#REF!</v>
      </c>
      <c r="M278" s="3">
        <f>M279</f>
        <v>3000</v>
      </c>
      <c r="N278" s="3">
        <f>N279</f>
        <v>0</v>
      </c>
    </row>
    <row r="279" spans="1:14" ht="30">
      <c r="A279" s="4" t="s">
        <v>228</v>
      </c>
      <c r="B279" s="5" t="s">
        <v>210</v>
      </c>
      <c r="C279" s="5" t="s">
        <v>8</v>
      </c>
      <c r="D279" s="5" t="s">
        <v>55</v>
      </c>
      <c r="E279" s="5" t="s">
        <v>60</v>
      </c>
      <c r="F279" s="5"/>
      <c r="G279" s="5"/>
      <c r="H279" s="5"/>
      <c r="I279" s="6">
        <f t="shared" ref="I279:N280" si="150">I280</f>
        <v>2000</v>
      </c>
      <c r="J279" s="6">
        <f t="shared" si="150"/>
        <v>3000</v>
      </c>
      <c r="K279" s="6">
        <f t="shared" si="150"/>
        <v>0</v>
      </c>
      <c r="L279" s="6">
        <f t="shared" si="150"/>
        <v>0</v>
      </c>
      <c r="M279" s="6">
        <f t="shared" si="150"/>
        <v>3000</v>
      </c>
      <c r="N279" s="6">
        <f t="shared" si="150"/>
        <v>0</v>
      </c>
    </row>
    <row r="280" spans="1:14">
      <c r="A280" s="4" t="s">
        <v>229</v>
      </c>
      <c r="B280" s="5" t="s">
        <v>210</v>
      </c>
      <c r="C280" s="5" t="s">
        <v>8</v>
      </c>
      <c r="D280" s="5" t="s">
        <v>1</v>
      </c>
      <c r="E280" s="5" t="s">
        <v>230</v>
      </c>
      <c r="F280" s="5"/>
      <c r="G280" s="5"/>
      <c r="H280" s="5"/>
      <c r="I280" s="6">
        <f t="shared" si="150"/>
        <v>2000</v>
      </c>
      <c r="J280" s="6">
        <f t="shared" si="150"/>
        <v>3000</v>
      </c>
      <c r="K280" s="6">
        <f t="shared" si="150"/>
        <v>0</v>
      </c>
      <c r="L280" s="6">
        <f t="shared" si="150"/>
        <v>0</v>
      </c>
      <c r="M280" s="6">
        <f t="shared" si="150"/>
        <v>3000</v>
      </c>
      <c r="N280" s="6">
        <f t="shared" si="150"/>
        <v>0</v>
      </c>
    </row>
    <row r="281" spans="1:14">
      <c r="A281" s="4" t="s">
        <v>225</v>
      </c>
      <c r="B281" s="5" t="s">
        <v>210</v>
      </c>
      <c r="C281" s="5" t="s">
        <v>8</v>
      </c>
      <c r="D281" s="5" t="s">
        <v>1</v>
      </c>
      <c r="E281" s="5" t="s">
        <v>230</v>
      </c>
      <c r="F281" s="5" t="s">
        <v>231</v>
      </c>
      <c r="G281" s="5" t="s">
        <v>25</v>
      </c>
      <c r="H281" s="5" t="s">
        <v>25</v>
      </c>
      <c r="I281" s="6">
        <v>2000</v>
      </c>
      <c r="J281" s="6">
        <v>3000</v>
      </c>
      <c r="K281" s="6"/>
      <c r="L281" s="6"/>
      <c r="M281" s="6">
        <v>3000</v>
      </c>
      <c r="N281" s="6">
        <v>0</v>
      </c>
    </row>
    <row r="282" spans="1:14" ht="94.5">
      <c r="A282" s="1" t="s">
        <v>218</v>
      </c>
      <c r="B282" s="2" t="s">
        <v>219</v>
      </c>
      <c r="C282" s="2" t="s">
        <v>2</v>
      </c>
      <c r="D282" s="2" t="s">
        <v>55</v>
      </c>
      <c r="E282" s="2" t="s">
        <v>60</v>
      </c>
      <c r="F282" s="2"/>
      <c r="G282" s="2"/>
      <c r="H282" s="2"/>
      <c r="I282" s="3" t="e">
        <f t="shared" ref="I282:N282" si="151">I283</f>
        <v>#REF!</v>
      </c>
      <c r="J282" s="3" t="e">
        <f t="shared" si="151"/>
        <v>#REF!</v>
      </c>
      <c r="K282" s="3" t="e">
        <f t="shared" si="151"/>
        <v>#REF!</v>
      </c>
      <c r="L282" s="3" t="e">
        <f t="shared" si="151"/>
        <v>#REF!</v>
      </c>
      <c r="M282" s="3">
        <f t="shared" si="151"/>
        <v>30</v>
      </c>
      <c r="N282" s="3">
        <f t="shared" si="151"/>
        <v>30</v>
      </c>
    </row>
    <row r="283" spans="1:14" ht="75">
      <c r="A283" s="4" t="s">
        <v>220</v>
      </c>
      <c r="B283" s="5" t="s">
        <v>219</v>
      </c>
      <c r="C283" s="5" t="s">
        <v>3</v>
      </c>
      <c r="D283" s="5" t="s">
        <v>55</v>
      </c>
      <c r="E283" s="5" t="s">
        <v>60</v>
      </c>
      <c r="F283" s="5"/>
      <c r="G283" s="5"/>
      <c r="H283" s="5"/>
      <c r="I283" s="6" t="e">
        <f>#REF!+I284</f>
        <v>#REF!</v>
      </c>
      <c r="J283" s="6" t="e">
        <f>#REF!+J284</f>
        <v>#REF!</v>
      </c>
      <c r="K283" s="6" t="e">
        <f>#REF!+K284</f>
        <v>#REF!</v>
      </c>
      <c r="L283" s="6" t="e">
        <f>#REF!+L284</f>
        <v>#REF!</v>
      </c>
      <c r="M283" s="6">
        <f>M284</f>
        <v>30</v>
      </c>
      <c r="N283" s="6">
        <f>N284</f>
        <v>30</v>
      </c>
    </row>
    <row r="284" spans="1:14" ht="60">
      <c r="A284" s="4" t="s">
        <v>264</v>
      </c>
      <c r="B284" s="5" t="s">
        <v>219</v>
      </c>
      <c r="C284" s="5" t="s">
        <v>3</v>
      </c>
      <c r="D284" s="5" t="s">
        <v>7</v>
      </c>
      <c r="E284" s="5" t="s">
        <v>221</v>
      </c>
      <c r="F284" s="5"/>
      <c r="G284" s="5"/>
      <c r="H284" s="5"/>
      <c r="I284" s="6">
        <f t="shared" ref="I284:N284" si="152">I285</f>
        <v>30</v>
      </c>
      <c r="J284" s="6">
        <f t="shared" si="152"/>
        <v>0</v>
      </c>
      <c r="K284" s="6">
        <f t="shared" si="152"/>
        <v>0</v>
      </c>
      <c r="L284" s="6">
        <f t="shared" si="152"/>
        <v>0</v>
      </c>
      <c r="M284" s="6">
        <f t="shared" si="152"/>
        <v>30</v>
      </c>
      <c r="N284" s="6">
        <f t="shared" si="152"/>
        <v>30</v>
      </c>
    </row>
    <row r="285" spans="1:14" ht="45">
      <c r="A285" s="4" t="s">
        <v>4</v>
      </c>
      <c r="B285" s="5" t="s">
        <v>219</v>
      </c>
      <c r="C285" s="5" t="s">
        <v>3</v>
      </c>
      <c r="D285" s="5" t="s">
        <v>7</v>
      </c>
      <c r="E285" s="5" t="s">
        <v>221</v>
      </c>
      <c r="F285" s="5" t="s">
        <v>5</v>
      </c>
      <c r="G285" s="5" t="s">
        <v>24</v>
      </c>
      <c r="H285" s="5" t="s">
        <v>31</v>
      </c>
      <c r="I285" s="6">
        <v>30</v>
      </c>
      <c r="J285" s="6"/>
      <c r="K285" s="6"/>
      <c r="L285" s="6"/>
      <c r="M285" s="6">
        <v>30</v>
      </c>
      <c r="N285" s="6">
        <v>30</v>
      </c>
    </row>
    <row r="286" spans="1:14" ht="63">
      <c r="A286" s="1" t="s">
        <v>234</v>
      </c>
      <c r="B286" s="2" t="s">
        <v>223</v>
      </c>
      <c r="C286" s="2" t="s">
        <v>2</v>
      </c>
      <c r="D286" s="2" t="s">
        <v>55</v>
      </c>
      <c r="E286" s="2" t="s">
        <v>60</v>
      </c>
      <c r="F286" s="2"/>
      <c r="G286" s="2"/>
      <c r="H286" s="2"/>
      <c r="I286" s="3" t="e">
        <f>I287+#REF!</f>
        <v>#REF!</v>
      </c>
      <c r="J286" s="3" t="e">
        <f>J287+#REF!+#REF!</f>
        <v>#REF!</v>
      </c>
      <c r="K286" s="3" t="e">
        <f>K287+#REF!</f>
        <v>#REF!</v>
      </c>
      <c r="L286" s="3" t="e">
        <f>L287+#REF!</f>
        <v>#REF!</v>
      </c>
      <c r="M286" s="3">
        <f>M287</f>
        <v>200</v>
      </c>
      <c r="N286" s="3">
        <f>N287</f>
        <v>200</v>
      </c>
    </row>
    <row r="287" spans="1:14" ht="45">
      <c r="A287" s="4" t="s">
        <v>226</v>
      </c>
      <c r="B287" s="5" t="s">
        <v>223</v>
      </c>
      <c r="C287" s="5" t="s">
        <v>3</v>
      </c>
      <c r="D287" s="5" t="s">
        <v>55</v>
      </c>
      <c r="E287" s="5" t="s">
        <v>60</v>
      </c>
      <c r="F287" s="5"/>
      <c r="G287" s="5"/>
      <c r="H287" s="5"/>
      <c r="I287" s="6">
        <f t="shared" ref="I287:N288" si="153">I288</f>
        <v>2100</v>
      </c>
      <c r="J287" s="6">
        <f t="shared" si="153"/>
        <v>-568.79999999999995</v>
      </c>
      <c r="K287" s="6">
        <f t="shared" si="153"/>
        <v>0</v>
      </c>
      <c r="L287" s="6">
        <f t="shared" si="153"/>
        <v>0</v>
      </c>
      <c r="M287" s="6">
        <f t="shared" si="153"/>
        <v>200</v>
      </c>
      <c r="N287" s="6">
        <f t="shared" si="153"/>
        <v>200</v>
      </c>
    </row>
    <row r="288" spans="1:14" ht="30">
      <c r="A288" s="4" t="s">
        <v>227</v>
      </c>
      <c r="B288" s="5" t="s">
        <v>223</v>
      </c>
      <c r="C288" s="5" t="s">
        <v>3</v>
      </c>
      <c r="D288" s="5" t="s">
        <v>1</v>
      </c>
      <c r="E288" s="5" t="s">
        <v>224</v>
      </c>
      <c r="F288" s="5"/>
      <c r="G288" s="5"/>
      <c r="H288" s="5"/>
      <c r="I288" s="6">
        <f t="shared" si="153"/>
        <v>2100</v>
      </c>
      <c r="J288" s="6">
        <f t="shared" si="153"/>
        <v>-568.79999999999995</v>
      </c>
      <c r="K288" s="6">
        <f t="shared" si="153"/>
        <v>0</v>
      </c>
      <c r="L288" s="6">
        <f t="shared" si="153"/>
        <v>0</v>
      </c>
      <c r="M288" s="6">
        <f t="shared" si="153"/>
        <v>200</v>
      </c>
      <c r="N288" s="6">
        <f t="shared" si="153"/>
        <v>200</v>
      </c>
    </row>
    <row r="289" spans="1:14" ht="45">
      <c r="A289" s="4" t="s">
        <v>4</v>
      </c>
      <c r="B289" s="5" t="s">
        <v>223</v>
      </c>
      <c r="C289" s="5" t="s">
        <v>3</v>
      </c>
      <c r="D289" s="5" t="s">
        <v>1</v>
      </c>
      <c r="E289" s="5" t="s">
        <v>224</v>
      </c>
      <c r="F289" s="5" t="s">
        <v>5</v>
      </c>
      <c r="G289" s="5" t="s">
        <v>25</v>
      </c>
      <c r="H289" s="5" t="s">
        <v>24</v>
      </c>
      <c r="I289" s="6">
        <v>2100</v>
      </c>
      <c r="J289" s="6">
        <v>-568.79999999999995</v>
      </c>
      <c r="K289" s="6"/>
      <c r="L289" s="6"/>
      <c r="M289" s="6">
        <v>200</v>
      </c>
      <c r="N289" s="6">
        <v>200</v>
      </c>
    </row>
    <row r="290" spans="1:14" ht="45">
      <c r="A290" s="22" t="s">
        <v>265</v>
      </c>
      <c r="B290" s="5" t="s">
        <v>272</v>
      </c>
      <c r="C290" s="5" t="s">
        <v>2</v>
      </c>
      <c r="D290" s="5" t="s">
        <v>55</v>
      </c>
      <c r="E290" s="5" t="s">
        <v>60</v>
      </c>
      <c r="F290" s="5"/>
      <c r="G290" s="5"/>
      <c r="H290" s="5"/>
      <c r="I290" s="6"/>
      <c r="J290" s="6"/>
      <c r="K290" s="6"/>
      <c r="L290" s="6"/>
      <c r="M290" s="6">
        <f>M291+M294</f>
        <v>16036.4</v>
      </c>
      <c r="N290" s="6">
        <f>N291+N294</f>
        <v>16036.4</v>
      </c>
    </row>
    <row r="291" spans="1:14" ht="30">
      <c r="A291" s="4" t="s">
        <v>266</v>
      </c>
      <c r="B291" s="5" t="s">
        <v>272</v>
      </c>
      <c r="C291" s="5" t="s">
        <v>3</v>
      </c>
      <c r="D291" s="5" t="s">
        <v>55</v>
      </c>
      <c r="E291" s="5" t="s">
        <v>60</v>
      </c>
      <c r="F291" s="5"/>
      <c r="G291" s="5"/>
      <c r="H291" s="5"/>
      <c r="I291" s="6"/>
      <c r="J291" s="6"/>
      <c r="K291" s="6"/>
      <c r="L291" s="6"/>
      <c r="M291" s="6">
        <f>M292</f>
        <v>1306.4000000000001</v>
      </c>
      <c r="N291" s="6">
        <f>N292</f>
        <v>1306.4000000000001</v>
      </c>
    </row>
    <row r="292" spans="1:14" ht="30">
      <c r="A292" s="4" t="s">
        <v>267</v>
      </c>
      <c r="B292" s="5" t="s">
        <v>272</v>
      </c>
      <c r="C292" s="5" t="s">
        <v>3</v>
      </c>
      <c r="D292" s="5" t="s">
        <v>55</v>
      </c>
      <c r="E292" s="5" t="s">
        <v>113</v>
      </c>
      <c r="F292" s="5"/>
      <c r="G292" s="5"/>
      <c r="H292" s="5"/>
      <c r="I292" s="6"/>
      <c r="J292" s="6"/>
      <c r="K292" s="6"/>
      <c r="L292" s="6"/>
      <c r="M292" s="6">
        <f>M293</f>
        <v>1306.4000000000001</v>
      </c>
      <c r="N292" s="6">
        <f>N293</f>
        <v>1306.4000000000001</v>
      </c>
    </row>
    <row r="293" spans="1:14" ht="45">
      <c r="A293" s="4" t="s">
        <v>268</v>
      </c>
      <c r="B293" s="5" t="s">
        <v>272</v>
      </c>
      <c r="C293" s="5" t="s">
        <v>3</v>
      </c>
      <c r="D293" s="5" t="s">
        <v>55</v>
      </c>
      <c r="E293" s="5" t="s">
        <v>113</v>
      </c>
      <c r="F293" s="5" t="s">
        <v>104</v>
      </c>
      <c r="G293" s="5"/>
      <c r="H293" s="5"/>
      <c r="I293" s="6"/>
      <c r="J293" s="6"/>
      <c r="K293" s="6"/>
      <c r="L293" s="6"/>
      <c r="M293" s="6">
        <v>1306.4000000000001</v>
      </c>
      <c r="N293" s="6">
        <v>1306.4000000000001</v>
      </c>
    </row>
    <row r="294" spans="1:14" ht="45">
      <c r="A294" s="4" t="s">
        <v>269</v>
      </c>
      <c r="B294" s="5" t="s">
        <v>272</v>
      </c>
      <c r="C294" s="5" t="s">
        <v>8</v>
      </c>
      <c r="D294" s="5" t="s">
        <v>55</v>
      </c>
      <c r="E294" s="5" t="s">
        <v>60</v>
      </c>
      <c r="F294" s="5"/>
      <c r="G294" s="5"/>
      <c r="H294" s="5"/>
      <c r="I294" s="6"/>
      <c r="J294" s="6"/>
      <c r="K294" s="6"/>
      <c r="L294" s="6"/>
      <c r="M294" s="6">
        <f>M295+M297</f>
        <v>14730</v>
      </c>
      <c r="N294" s="6">
        <f>N295+N297</f>
        <v>14730</v>
      </c>
    </row>
    <row r="295" spans="1:14" ht="30">
      <c r="A295" s="4" t="s">
        <v>267</v>
      </c>
      <c r="B295" s="5" t="s">
        <v>272</v>
      </c>
      <c r="C295" s="5" t="s">
        <v>8</v>
      </c>
      <c r="D295" s="5" t="s">
        <v>55</v>
      </c>
      <c r="E295" s="5" t="s">
        <v>113</v>
      </c>
      <c r="F295" s="5"/>
      <c r="G295" s="5"/>
      <c r="H295" s="5"/>
      <c r="I295" s="6"/>
      <c r="J295" s="6"/>
      <c r="K295" s="6"/>
      <c r="L295" s="6"/>
      <c r="M295" s="6">
        <f>M296</f>
        <v>11505.5</v>
      </c>
      <c r="N295" s="6">
        <f>N296</f>
        <v>11505.5</v>
      </c>
    </row>
    <row r="296" spans="1:14" ht="45">
      <c r="A296" s="4" t="s">
        <v>270</v>
      </c>
      <c r="B296" s="5" t="s">
        <v>272</v>
      </c>
      <c r="C296" s="5" t="s">
        <v>8</v>
      </c>
      <c r="D296" s="5" t="s">
        <v>55</v>
      </c>
      <c r="E296" s="5" t="s">
        <v>113</v>
      </c>
      <c r="F296" s="5" t="s">
        <v>252</v>
      </c>
      <c r="G296" s="5" t="s">
        <v>1</v>
      </c>
      <c r="H296" s="5" t="s">
        <v>21</v>
      </c>
      <c r="I296" s="6"/>
      <c r="J296" s="6"/>
      <c r="K296" s="6"/>
      <c r="L296" s="6"/>
      <c r="M296" s="6">
        <v>11505.5</v>
      </c>
      <c r="N296" s="6">
        <v>11505.5</v>
      </c>
    </row>
    <row r="297" spans="1:14" ht="30">
      <c r="A297" s="4" t="s">
        <v>271</v>
      </c>
      <c r="B297" s="5" t="s">
        <v>272</v>
      </c>
      <c r="C297" s="5" t="s">
        <v>8</v>
      </c>
      <c r="D297" s="5" t="s">
        <v>55</v>
      </c>
      <c r="E297" s="5" t="s">
        <v>72</v>
      </c>
      <c r="F297" s="5"/>
      <c r="G297" s="5"/>
      <c r="H297" s="5"/>
      <c r="I297" s="6"/>
      <c r="J297" s="6"/>
      <c r="K297" s="6"/>
      <c r="L297" s="6"/>
      <c r="M297" s="6">
        <f>SUM(M298:M300)</f>
        <v>3224.5</v>
      </c>
      <c r="N297" s="6">
        <f>SUM(N298:N300)</f>
        <v>3224.5</v>
      </c>
    </row>
    <row r="298" spans="1:14" ht="45">
      <c r="A298" s="4" t="s">
        <v>268</v>
      </c>
      <c r="B298" s="5" t="s">
        <v>272</v>
      </c>
      <c r="C298" s="5" t="s">
        <v>8</v>
      </c>
      <c r="D298" s="5" t="s">
        <v>55</v>
      </c>
      <c r="E298" s="5" t="s">
        <v>72</v>
      </c>
      <c r="F298" s="5" t="s">
        <v>252</v>
      </c>
      <c r="G298" s="5" t="s">
        <v>1</v>
      </c>
      <c r="H298" s="5" t="s">
        <v>21</v>
      </c>
      <c r="I298" s="6"/>
      <c r="J298" s="6"/>
      <c r="K298" s="6"/>
      <c r="L298" s="6"/>
      <c r="M298" s="6">
        <v>3.6</v>
      </c>
      <c r="N298" s="6">
        <v>3.6</v>
      </c>
    </row>
    <row r="299" spans="1:14" ht="45">
      <c r="A299" s="4" t="s">
        <v>79</v>
      </c>
      <c r="B299" s="5" t="s">
        <v>272</v>
      </c>
      <c r="C299" s="5" t="s">
        <v>8</v>
      </c>
      <c r="D299" s="5" t="s">
        <v>55</v>
      </c>
      <c r="E299" s="5" t="s">
        <v>72</v>
      </c>
      <c r="F299" s="5" t="s">
        <v>5</v>
      </c>
      <c r="G299" s="5" t="s">
        <v>1</v>
      </c>
      <c r="H299" s="5" t="s">
        <v>21</v>
      </c>
      <c r="I299" s="6"/>
      <c r="J299" s="6"/>
      <c r="K299" s="6"/>
      <c r="L299" s="6"/>
      <c r="M299" s="6">
        <v>3020.9</v>
      </c>
      <c r="N299" s="6">
        <v>3020.9</v>
      </c>
    </row>
    <row r="300" spans="1:14" ht="30">
      <c r="A300" s="4" t="s">
        <v>105</v>
      </c>
      <c r="B300" s="5" t="s">
        <v>272</v>
      </c>
      <c r="C300" s="5" t="s">
        <v>8</v>
      </c>
      <c r="D300" s="5" t="s">
        <v>55</v>
      </c>
      <c r="E300" s="5" t="s">
        <v>72</v>
      </c>
      <c r="F300" s="5" t="s">
        <v>250</v>
      </c>
      <c r="G300" s="5" t="s">
        <v>1</v>
      </c>
      <c r="H300" s="5" t="s">
        <v>21</v>
      </c>
      <c r="I300" s="6"/>
      <c r="J300" s="6"/>
      <c r="K300" s="6"/>
      <c r="L300" s="6"/>
      <c r="M300" s="6">
        <v>200</v>
      </c>
      <c r="N300" s="6">
        <v>200</v>
      </c>
    </row>
    <row r="301" spans="1:14" ht="60">
      <c r="A301" s="4" t="s">
        <v>276</v>
      </c>
      <c r="B301" s="5" t="s">
        <v>278</v>
      </c>
      <c r="C301" s="5" t="s">
        <v>2</v>
      </c>
      <c r="D301" s="5" t="s">
        <v>55</v>
      </c>
      <c r="E301" s="5" t="s">
        <v>60</v>
      </c>
      <c r="F301" s="5"/>
      <c r="G301" s="5"/>
      <c r="H301" s="5"/>
      <c r="I301" s="6"/>
      <c r="J301" s="6"/>
      <c r="K301" s="6"/>
      <c r="L301" s="6"/>
      <c r="M301" s="6">
        <f>M302+M304</f>
        <v>670</v>
      </c>
      <c r="N301" s="6">
        <f>N302+N304</f>
        <v>670</v>
      </c>
    </row>
    <row r="302" spans="1:14" ht="30">
      <c r="A302" s="4" t="s">
        <v>277</v>
      </c>
      <c r="B302" s="5" t="s">
        <v>278</v>
      </c>
      <c r="C302" s="5" t="s">
        <v>3</v>
      </c>
      <c r="D302" s="5" t="s">
        <v>55</v>
      </c>
      <c r="E302" s="5" t="s">
        <v>113</v>
      </c>
      <c r="F302" s="5"/>
      <c r="G302" s="5"/>
      <c r="H302" s="5"/>
      <c r="I302" s="6"/>
      <c r="J302" s="6"/>
      <c r="K302" s="6"/>
      <c r="L302" s="6"/>
      <c r="M302" s="6">
        <f>M303</f>
        <v>662.5</v>
      </c>
      <c r="N302" s="6">
        <f>N303</f>
        <v>662.5</v>
      </c>
    </row>
    <row r="303" spans="1:14" ht="45">
      <c r="A303" s="4" t="s">
        <v>268</v>
      </c>
      <c r="B303" s="5" t="s">
        <v>278</v>
      </c>
      <c r="C303" s="5" t="s">
        <v>3</v>
      </c>
      <c r="D303" s="5" t="s">
        <v>55</v>
      </c>
      <c r="E303" s="5" t="s">
        <v>113</v>
      </c>
      <c r="F303" s="5" t="s">
        <v>252</v>
      </c>
      <c r="G303" s="5" t="s">
        <v>1</v>
      </c>
      <c r="H303" s="5" t="s">
        <v>27</v>
      </c>
      <c r="I303" s="6"/>
      <c r="J303" s="6"/>
      <c r="K303" s="6"/>
      <c r="L303" s="6"/>
      <c r="M303" s="6">
        <v>662.5</v>
      </c>
      <c r="N303" s="6">
        <v>662.5</v>
      </c>
    </row>
    <row r="304" spans="1:14" ht="30">
      <c r="A304" s="4" t="s">
        <v>271</v>
      </c>
      <c r="B304" s="5" t="s">
        <v>278</v>
      </c>
      <c r="C304" s="5" t="s">
        <v>3</v>
      </c>
      <c r="D304" s="5" t="s">
        <v>55</v>
      </c>
      <c r="E304" s="5" t="s">
        <v>72</v>
      </c>
      <c r="F304" s="5"/>
      <c r="G304" s="5"/>
      <c r="H304" s="5"/>
      <c r="I304" s="6"/>
      <c r="J304" s="6"/>
      <c r="K304" s="6"/>
      <c r="L304" s="6"/>
      <c r="M304" s="6">
        <f>M305</f>
        <v>7.5</v>
      </c>
      <c r="N304" s="6">
        <f>N305</f>
        <v>7.5</v>
      </c>
    </row>
    <row r="305" spans="1:14" ht="45">
      <c r="A305" s="4" t="s">
        <v>216</v>
      </c>
      <c r="B305" s="5" t="s">
        <v>278</v>
      </c>
      <c r="C305" s="5" t="s">
        <v>3</v>
      </c>
      <c r="D305" s="5" t="s">
        <v>55</v>
      </c>
      <c r="E305" s="5" t="s">
        <v>72</v>
      </c>
      <c r="F305" s="5" t="s">
        <v>5</v>
      </c>
      <c r="G305" s="5" t="s">
        <v>1</v>
      </c>
      <c r="H305" s="5" t="s">
        <v>27</v>
      </c>
      <c r="I305" s="6"/>
      <c r="J305" s="6"/>
      <c r="K305" s="6"/>
      <c r="L305" s="6"/>
      <c r="M305" s="6">
        <v>7.5</v>
      </c>
      <c r="N305" s="6">
        <v>7.5</v>
      </c>
    </row>
    <row r="306" spans="1:14">
      <c r="A306" s="4" t="s">
        <v>279</v>
      </c>
      <c r="B306" s="5"/>
      <c r="C306" s="5"/>
      <c r="D306" s="5"/>
      <c r="E306" s="5"/>
      <c r="F306" s="5"/>
      <c r="G306" s="5"/>
      <c r="H306" s="5"/>
      <c r="I306" s="6"/>
      <c r="J306" s="6"/>
      <c r="K306" s="6"/>
      <c r="L306" s="6"/>
      <c r="M306" s="6">
        <f>M307</f>
        <v>4208.8999999999996</v>
      </c>
      <c r="N306" s="6">
        <f>N307</f>
        <v>3987.9</v>
      </c>
    </row>
    <row r="307" spans="1:14">
      <c r="A307" s="4" t="s">
        <v>280</v>
      </c>
      <c r="B307" s="5"/>
      <c r="C307" s="5"/>
      <c r="D307" s="5"/>
      <c r="E307" s="5"/>
      <c r="F307" s="5"/>
      <c r="G307" s="5"/>
      <c r="H307" s="5"/>
      <c r="I307" s="6"/>
      <c r="J307" s="6"/>
      <c r="K307" s="6"/>
      <c r="L307" s="6"/>
      <c r="M307" s="6">
        <f>M310+M312+M315+M318+M320+M322+M324+M327+M329+M308</f>
        <v>4208.8999999999996</v>
      </c>
      <c r="N307" s="6">
        <f>N310+N312+N315+N318+N320+N322+N324+N327+N329+N308</f>
        <v>3987.9</v>
      </c>
    </row>
    <row r="308" spans="1:14" ht="60">
      <c r="A308" s="23" t="s">
        <v>300</v>
      </c>
      <c r="B308" s="24" t="s">
        <v>274</v>
      </c>
      <c r="C308" s="24" t="s">
        <v>247</v>
      </c>
      <c r="D308" s="24" t="s">
        <v>55</v>
      </c>
      <c r="E308" s="24" t="s">
        <v>301</v>
      </c>
      <c r="F308" s="24"/>
      <c r="G308" s="5"/>
      <c r="H308" s="5"/>
      <c r="I308" s="6"/>
      <c r="J308" s="6"/>
      <c r="K308" s="6"/>
      <c r="L308" s="6"/>
      <c r="M308" s="6">
        <f>M309</f>
        <v>500</v>
      </c>
      <c r="N308" s="6">
        <f>N309</f>
        <v>500</v>
      </c>
    </row>
    <row r="309" spans="1:14">
      <c r="A309" s="25" t="s">
        <v>6</v>
      </c>
      <c r="B309" s="24" t="s">
        <v>274</v>
      </c>
      <c r="C309" s="24" t="s">
        <v>247</v>
      </c>
      <c r="D309" s="24" t="s">
        <v>55</v>
      </c>
      <c r="E309" s="24" t="s">
        <v>301</v>
      </c>
      <c r="F309" s="24" t="s">
        <v>250</v>
      </c>
      <c r="G309" s="5" t="s">
        <v>1</v>
      </c>
      <c r="H309" s="5" t="s">
        <v>23</v>
      </c>
      <c r="I309" s="6"/>
      <c r="J309" s="6"/>
      <c r="K309" s="6"/>
      <c r="L309" s="6"/>
      <c r="M309" s="6">
        <v>500</v>
      </c>
      <c r="N309" s="6">
        <v>500</v>
      </c>
    </row>
    <row r="310" spans="1:14" ht="60">
      <c r="A310" s="4" t="s">
        <v>273</v>
      </c>
      <c r="B310" s="5" t="s">
        <v>274</v>
      </c>
      <c r="C310" s="5" t="s">
        <v>247</v>
      </c>
      <c r="D310" s="5" t="s">
        <v>55</v>
      </c>
      <c r="E310" s="5" t="s">
        <v>275</v>
      </c>
      <c r="F310" s="5"/>
      <c r="G310" s="5"/>
      <c r="H310" s="5"/>
      <c r="I310" s="6"/>
      <c r="J310" s="6"/>
      <c r="K310" s="6"/>
      <c r="L310" s="6"/>
      <c r="M310" s="6">
        <f>M311</f>
        <v>2.2999999999999998</v>
      </c>
      <c r="N310" s="6">
        <f>N311</f>
        <v>3.7</v>
      </c>
    </row>
    <row r="311" spans="1:14" ht="45">
      <c r="A311" s="4" t="s">
        <v>79</v>
      </c>
      <c r="B311" s="5" t="s">
        <v>274</v>
      </c>
      <c r="C311" s="5" t="s">
        <v>247</v>
      </c>
      <c r="D311" s="5" t="s">
        <v>55</v>
      </c>
      <c r="E311" s="5" t="s">
        <v>275</v>
      </c>
      <c r="F311" s="5" t="s">
        <v>5</v>
      </c>
      <c r="G311" s="5" t="s">
        <v>1</v>
      </c>
      <c r="H311" s="5" t="s">
        <v>25</v>
      </c>
      <c r="I311" s="6"/>
      <c r="J311" s="6"/>
      <c r="K311" s="6"/>
      <c r="L311" s="6"/>
      <c r="M311" s="6">
        <v>2.2999999999999998</v>
      </c>
      <c r="N311" s="6">
        <v>3.7</v>
      </c>
    </row>
    <row r="312" spans="1:14" ht="150">
      <c r="A312" s="4" t="s">
        <v>281</v>
      </c>
      <c r="B312" s="5" t="s">
        <v>274</v>
      </c>
      <c r="C312" s="5" t="s">
        <v>247</v>
      </c>
      <c r="D312" s="5" t="s">
        <v>55</v>
      </c>
      <c r="E312" s="5" t="s">
        <v>286</v>
      </c>
      <c r="F312" s="5"/>
      <c r="G312" s="5"/>
      <c r="H312" s="5"/>
      <c r="I312" s="6"/>
      <c r="J312" s="6"/>
      <c r="K312" s="6"/>
      <c r="L312" s="6"/>
      <c r="M312" s="6">
        <f>M313+M314</f>
        <v>552.4</v>
      </c>
      <c r="N312" s="6">
        <f>N313+N314</f>
        <v>594.20000000000005</v>
      </c>
    </row>
    <row r="313" spans="1:14" ht="45">
      <c r="A313" s="4" t="s">
        <v>282</v>
      </c>
      <c r="B313" s="5" t="s">
        <v>274</v>
      </c>
      <c r="C313" s="5" t="s">
        <v>247</v>
      </c>
      <c r="D313" s="5" t="s">
        <v>55</v>
      </c>
      <c r="E313" s="5" t="s">
        <v>286</v>
      </c>
      <c r="F313" s="5" t="s">
        <v>252</v>
      </c>
      <c r="G313" s="5" t="s">
        <v>1</v>
      </c>
      <c r="H313" s="5" t="s">
        <v>29</v>
      </c>
      <c r="I313" s="6"/>
      <c r="J313" s="6"/>
      <c r="K313" s="6"/>
      <c r="L313" s="6"/>
      <c r="M313" s="6">
        <v>413.9</v>
      </c>
      <c r="N313" s="6">
        <v>413.9</v>
      </c>
    </row>
    <row r="314" spans="1:14" ht="45">
      <c r="A314" s="4" t="s">
        <v>216</v>
      </c>
      <c r="B314" s="5" t="s">
        <v>274</v>
      </c>
      <c r="C314" s="5" t="s">
        <v>247</v>
      </c>
      <c r="D314" s="5" t="s">
        <v>55</v>
      </c>
      <c r="E314" s="5" t="s">
        <v>286</v>
      </c>
      <c r="F314" s="5" t="s">
        <v>5</v>
      </c>
      <c r="G314" s="5" t="s">
        <v>1</v>
      </c>
      <c r="H314" s="5" t="s">
        <v>29</v>
      </c>
      <c r="I314" s="6"/>
      <c r="J314" s="6"/>
      <c r="K314" s="6"/>
      <c r="L314" s="6"/>
      <c r="M314" s="6">
        <v>138.5</v>
      </c>
      <c r="N314" s="6">
        <v>180.3</v>
      </c>
    </row>
    <row r="315" spans="1:14" ht="150">
      <c r="A315" s="4" t="s">
        <v>283</v>
      </c>
      <c r="B315" s="5" t="s">
        <v>274</v>
      </c>
      <c r="C315" s="5" t="s">
        <v>247</v>
      </c>
      <c r="D315" s="5" t="s">
        <v>55</v>
      </c>
      <c r="E315" s="5" t="s">
        <v>287</v>
      </c>
      <c r="F315" s="5"/>
      <c r="G315" s="5"/>
      <c r="H315" s="5"/>
      <c r="I315" s="6"/>
      <c r="J315" s="6"/>
      <c r="K315" s="6"/>
      <c r="L315" s="6"/>
      <c r="M315" s="6">
        <f>M316+M317</f>
        <v>380.2</v>
      </c>
      <c r="N315" s="6">
        <f>N316+N317</f>
        <v>395.5</v>
      </c>
    </row>
    <row r="316" spans="1:14" ht="45">
      <c r="A316" s="4" t="s">
        <v>179</v>
      </c>
      <c r="B316" s="5" t="s">
        <v>274</v>
      </c>
      <c r="C316" s="5" t="s">
        <v>247</v>
      </c>
      <c r="D316" s="5" t="s">
        <v>55</v>
      </c>
      <c r="E316" s="5" t="s">
        <v>287</v>
      </c>
      <c r="F316" s="5" t="s">
        <v>252</v>
      </c>
      <c r="G316" s="5" t="s">
        <v>1</v>
      </c>
      <c r="H316" s="5" t="s">
        <v>29</v>
      </c>
      <c r="I316" s="6"/>
      <c r="J316" s="6"/>
      <c r="K316" s="6"/>
      <c r="L316" s="6"/>
      <c r="M316" s="6">
        <v>356.5</v>
      </c>
      <c r="N316" s="6">
        <v>356.5</v>
      </c>
    </row>
    <row r="317" spans="1:14" ht="45">
      <c r="A317" s="4" t="s">
        <v>216</v>
      </c>
      <c r="B317" s="5" t="s">
        <v>274</v>
      </c>
      <c r="C317" s="5" t="s">
        <v>247</v>
      </c>
      <c r="D317" s="5" t="s">
        <v>55</v>
      </c>
      <c r="E317" s="5" t="s">
        <v>287</v>
      </c>
      <c r="F317" s="5" t="s">
        <v>5</v>
      </c>
      <c r="G317" s="5" t="s">
        <v>1</v>
      </c>
      <c r="H317" s="5" t="s">
        <v>29</v>
      </c>
      <c r="I317" s="6"/>
      <c r="J317" s="6"/>
      <c r="K317" s="6"/>
      <c r="L317" s="6"/>
      <c r="M317" s="6">
        <v>23.7</v>
      </c>
      <c r="N317" s="6">
        <v>39</v>
      </c>
    </row>
    <row r="318" spans="1:14" ht="150">
      <c r="A318" s="4" t="s">
        <v>284</v>
      </c>
      <c r="B318" s="5" t="s">
        <v>274</v>
      </c>
      <c r="C318" s="5" t="s">
        <v>247</v>
      </c>
      <c r="D318" s="5" t="s">
        <v>55</v>
      </c>
      <c r="E318" s="5" t="s">
        <v>288</v>
      </c>
      <c r="F318" s="5"/>
      <c r="G318" s="5"/>
      <c r="H318" s="5"/>
      <c r="I318" s="6"/>
      <c r="J318" s="6"/>
      <c r="K318" s="6"/>
      <c r="L318" s="6"/>
      <c r="M318" s="6">
        <f>M319</f>
        <v>54</v>
      </c>
      <c r="N318" s="6">
        <f>N319</f>
        <v>56.2</v>
      </c>
    </row>
    <row r="319" spans="1:14" ht="45">
      <c r="A319" s="4" t="s">
        <v>179</v>
      </c>
      <c r="B319" s="5" t="s">
        <v>274</v>
      </c>
      <c r="C319" s="5" t="s">
        <v>247</v>
      </c>
      <c r="D319" s="5" t="s">
        <v>55</v>
      </c>
      <c r="E319" s="5" t="s">
        <v>288</v>
      </c>
      <c r="F319" s="5" t="s">
        <v>252</v>
      </c>
      <c r="G319" s="5" t="s">
        <v>1</v>
      </c>
      <c r="H319" s="5" t="s">
        <v>29</v>
      </c>
      <c r="I319" s="6"/>
      <c r="J319" s="6"/>
      <c r="K319" s="6"/>
      <c r="L319" s="6"/>
      <c r="M319" s="6">
        <v>54</v>
      </c>
      <c r="N319" s="6">
        <v>56.2</v>
      </c>
    </row>
    <row r="320" spans="1:14" ht="165">
      <c r="A320" s="4" t="s">
        <v>285</v>
      </c>
      <c r="B320" s="5" t="s">
        <v>274</v>
      </c>
      <c r="C320" s="5" t="s">
        <v>247</v>
      </c>
      <c r="D320" s="5" t="s">
        <v>55</v>
      </c>
      <c r="E320" s="5" t="s">
        <v>289</v>
      </c>
      <c r="F320" s="5"/>
      <c r="G320" s="5"/>
      <c r="H320" s="5"/>
      <c r="I320" s="6"/>
      <c r="J320" s="6"/>
      <c r="K320" s="6"/>
      <c r="L320" s="6"/>
      <c r="M320" s="6">
        <f>M321</f>
        <v>10.1</v>
      </c>
      <c r="N320" s="6">
        <f>N321</f>
        <v>10.1</v>
      </c>
    </row>
    <row r="321" spans="1:14" ht="45">
      <c r="A321" s="4" t="s">
        <v>216</v>
      </c>
      <c r="B321" s="5" t="s">
        <v>274</v>
      </c>
      <c r="C321" s="5" t="s">
        <v>247</v>
      </c>
      <c r="D321" s="5" t="s">
        <v>55</v>
      </c>
      <c r="E321" s="5" t="s">
        <v>289</v>
      </c>
      <c r="F321" s="5" t="s">
        <v>5</v>
      </c>
      <c r="G321" s="5" t="s">
        <v>1</v>
      </c>
      <c r="H321" s="5" t="s">
        <v>29</v>
      </c>
      <c r="I321" s="6"/>
      <c r="J321" s="6"/>
      <c r="K321" s="6"/>
      <c r="L321" s="6"/>
      <c r="M321" s="6">
        <v>10.1</v>
      </c>
      <c r="N321" s="6">
        <v>10.1</v>
      </c>
    </row>
    <row r="322" spans="1:14" ht="75">
      <c r="A322" s="10" t="s">
        <v>290</v>
      </c>
      <c r="B322" s="5" t="s">
        <v>274</v>
      </c>
      <c r="C322" s="5" t="s">
        <v>247</v>
      </c>
      <c r="D322" s="5" t="s">
        <v>55</v>
      </c>
      <c r="E322" s="5" t="s">
        <v>292</v>
      </c>
      <c r="F322" s="5"/>
      <c r="G322" s="5"/>
      <c r="H322" s="5"/>
      <c r="I322" s="6"/>
      <c r="J322" s="6"/>
      <c r="K322" s="6"/>
      <c r="L322" s="6"/>
      <c r="M322" s="6">
        <f>M323</f>
        <v>605.1</v>
      </c>
      <c r="N322" s="6">
        <f>N323</f>
        <v>627.29999999999995</v>
      </c>
    </row>
    <row r="323" spans="1:14">
      <c r="A323" s="10" t="s">
        <v>291</v>
      </c>
      <c r="B323" s="5" t="s">
        <v>274</v>
      </c>
      <c r="C323" s="5" t="s">
        <v>247</v>
      </c>
      <c r="D323" s="5" t="s">
        <v>55</v>
      </c>
      <c r="E323" s="5" t="s">
        <v>292</v>
      </c>
      <c r="F323" s="5" t="s">
        <v>293</v>
      </c>
      <c r="G323" s="5" t="s">
        <v>7</v>
      </c>
      <c r="H323" s="5" t="s">
        <v>24</v>
      </c>
      <c r="I323" s="6"/>
      <c r="J323" s="6"/>
      <c r="K323" s="6"/>
      <c r="L323" s="6"/>
      <c r="M323" s="6">
        <v>605.1</v>
      </c>
      <c r="N323" s="6">
        <v>627.29999999999995</v>
      </c>
    </row>
    <row r="324" spans="1:14" ht="90">
      <c r="A324" s="10" t="s">
        <v>294</v>
      </c>
      <c r="B324" s="5" t="s">
        <v>274</v>
      </c>
      <c r="C324" s="5" t="s">
        <v>247</v>
      </c>
      <c r="D324" s="5" t="s">
        <v>55</v>
      </c>
      <c r="E324" s="5" t="s">
        <v>295</v>
      </c>
      <c r="F324" s="5"/>
      <c r="G324" s="5"/>
      <c r="H324" s="5"/>
      <c r="I324" s="6"/>
      <c r="J324" s="6"/>
      <c r="K324" s="6"/>
      <c r="L324" s="6"/>
      <c r="M324" s="6">
        <f>M325+M326</f>
        <v>1035.8</v>
      </c>
      <c r="N324" s="6">
        <f>N325+N326</f>
        <v>731.9</v>
      </c>
    </row>
    <row r="325" spans="1:14" ht="45">
      <c r="A325" s="4" t="s">
        <v>268</v>
      </c>
      <c r="B325" s="5" t="s">
        <v>274</v>
      </c>
      <c r="C325" s="5" t="s">
        <v>247</v>
      </c>
      <c r="D325" s="5" t="s">
        <v>55</v>
      </c>
      <c r="E325" s="5" t="s">
        <v>295</v>
      </c>
      <c r="F325" s="5" t="s">
        <v>252</v>
      </c>
      <c r="G325" s="5" t="s">
        <v>24</v>
      </c>
      <c r="H325" s="5" t="s">
        <v>21</v>
      </c>
      <c r="I325" s="6"/>
      <c r="J325" s="6"/>
      <c r="K325" s="6"/>
      <c r="L325" s="6"/>
      <c r="M325" s="6">
        <v>961.4</v>
      </c>
      <c r="N325" s="6">
        <v>649.6</v>
      </c>
    </row>
    <row r="326" spans="1:14" ht="45">
      <c r="A326" s="4" t="s">
        <v>216</v>
      </c>
      <c r="B326" s="5" t="s">
        <v>274</v>
      </c>
      <c r="C326" s="5" t="s">
        <v>247</v>
      </c>
      <c r="D326" s="5" t="s">
        <v>55</v>
      </c>
      <c r="E326" s="5" t="s">
        <v>295</v>
      </c>
      <c r="F326" s="5" t="s">
        <v>5</v>
      </c>
      <c r="G326" s="5" t="s">
        <v>24</v>
      </c>
      <c r="H326" s="5" t="s">
        <v>21</v>
      </c>
      <c r="I326" s="6"/>
      <c r="J326" s="6"/>
      <c r="K326" s="6"/>
      <c r="L326" s="6"/>
      <c r="M326" s="6">
        <v>74.400000000000006</v>
      </c>
      <c r="N326" s="6">
        <v>82.3</v>
      </c>
    </row>
    <row r="327" spans="1:14" ht="165">
      <c r="A327" s="4" t="s">
        <v>296</v>
      </c>
      <c r="B327" s="5" t="s">
        <v>274</v>
      </c>
      <c r="C327" s="5" t="s">
        <v>247</v>
      </c>
      <c r="D327" s="5" t="s">
        <v>55</v>
      </c>
      <c r="E327" s="5" t="s">
        <v>297</v>
      </c>
      <c r="F327" s="5"/>
      <c r="G327" s="5"/>
      <c r="H327" s="5"/>
      <c r="I327" s="6"/>
      <c r="J327" s="6"/>
      <c r="K327" s="6"/>
      <c r="L327" s="6"/>
      <c r="M327" s="6">
        <f>M328</f>
        <v>511</v>
      </c>
      <c r="N327" s="6">
        <f>N328</f>
        <v>511</v>
      </c>
    </row>
    <row r="328" spans="1:14" ht="45">
      <c r="A328" s="4" t="s">
        <v>216</v>
      </c>
      <c r="B328" s="5" t="s">
        <v>274</v>
      </c>
      <c r="C328" s="5" t="s">
        <v>247</v>
      </c>
      <c r="D328" s="5" t="s">
        <v>55</v>
      </c>
      <c r="E328" s="5" t="s">
        <v>297</v>
      </c>
      <c r="F328" s="5" t="s">
        <v>5</v>
      </c>
      <c r="G328" s="5" t="s">
        <v>21</v>
      </c>
      <c r="H328" s="5" t="s">
        <v>25</v>
      </c>
      <c r="I328" s="6"/>
      <c r="J328" s="6"/>
      <c r="K328" s="6"/>
      <c r="L328" s="6"/>
      <c r="M328" s="6">
        <v>511</v>
      </c>
      <c r="N328" s="6">
        <v>511</v>
      </c>
    </row>
    <row r="329" spans="1:14" ht="90">
      <c r="A329" s="4" t="s">
        <v>298</v>
      </c>
      <c r="B329" s="5" t="s">
        <v>274</v>
      </c>
      <c r="C329" s="5" t="s">
        <v>247</v>
      </c>
      <c r="D329" s="5" t="s">
        <v>55</v>
      </c>
      <c r="E329" s="5" t="s">
        <v>60</v>
      </c>
      <c r="F329" s="5"/>
      <c r="G329" s="5"/>
      <c r="H329" s="5"/>
      <c r="I329" s="6"/>
      <c r="J329" s="6"/>
      <c r="K329" s="6"/>
      <c r="L329" s="6"/>
      <c r="M329" s="6">
        <f>M330</f>
        <v>558</v>
      </c>
      <c r="N329" s="6">
        <f>N330</f>
        <v>558</v>
      </c>
    </row>
    <row r="330" spans="1:14" ht="45">
      <c r="A330" s="4" t="s">
        <v>216</v>
      </c>
      <c r="B330" s="5" t="s">
        <v>274</v>
      </c>
      <c r="C330" s="5" t="s">
        <v>247</v>
      </c>
      <c r="D330" s="5" t="s">
        <v>55</v>
      </c>
      <c r="E330" s="5" t="s">
        <v>299</v>
      </c>
      <c r="F330" s="5" t="s">
        <v>5</v>
      </c>
      <c r="G330" s="5" t="s">
        <v>25</v>
      </c>
      <c r="H330" s="5" t="s">
        <v>1</v>
      </c>
      <c r="I330" s="6"/>
      <c r="J330" s="6"/>
      <c r="K330" s="6"/>
      <c r="L330" s="6"/>
      <c r="M330" s="6">
        <v>558</v>
      </c>
      <c r="N330" s="6">
        <v>558</v>
      </c>
    </row>
    <row r="331" spans="1:14" ht="15.75">
      <c r="A331" s="1" t="s">
        <v>258</v>
      </c>
      <c r="B331" s="2"/>
      <c r="C331" s="2"/>
      <c r="D331" s="2"/>
      <c r="E331" s="2"/>
      <c r="F331" s="2"/>
      <c r="G331" s="2"/>
      <c r="H331" s="2"/>
      <c r="I331" s="3"/>
      <c r="J331" s="3"/>
      <c r="K331" s="3"/>
      <c r="L331" s="3"/>
      <c r="M331" s="3">
        <f>M7+M77+M111+M132+M136+M164+M180+M186+M190+M194+M199+M221+M225+M229+M233+M237+M250+M270+M274+M278+M282+M286+M290+M301+M306</f>
        <v>358119.9</v>
      </c>
      <c r="N331" s="3">
        <f>N7+N77+N111+N132+N136+N164+N180+N186+N190+N194+N199+N221+N225+N229+N233+N237+N250+N270+N274+N278+N282+N286+N290+N301+N306</f>
        <v>359202.30000000005</v>
      </c>
    </row>
    <row r="332" spans="1:14" s="16" customFormat="1" ht="31.5" customHeight="1">
      <c r="A332" s="43" t="s">
        <v>310</v>
      </c>
      <c r="B332" s="26"/>
      <c r="C332" s="26"/>
      <c r="D332" s="26"/>
      <c r="E332" s="41"/>
      <c r="F332" s="41"/>
      <c r="G332" s="41"/>
      <c r="H332" s="41"/>
      <c r="I332" s="27"/>
      <c r="J332" s="27"/>
      <c r="K332" s="27"/>
      <c r="L332" s="27"/>
      <c r="M332" s="27"/>
      <c r="N332" s="27"/>
    </row>
    <row r="333" spans="1:14" s="16" customFormat="1" ht="31.5" customHeight="1">
      <c r="A333" s="44"/>
      <c r="B333" s="26"/>
      <c r="C333" s="26"/>
      <c r="D333" s="26"/>
      <c r="E333" s="41"/>
      <c r="F333" s="41"/>
      <c r="G333" s="41"/>
      <c r="H333" s="41"/>
      <c r="I333" s="27"/>
      <c r="J333" s="27"/>
      <c r="K333" s="27"/>
      <c r="L333" s="27"/>
      <c r="M333" s="27"/>
      <c r="N333" s="27"/>
    </row>
    <row r="334" spans="1:14" s="16" customFormat="1" ht="20.25" customHeight="1">
      <c r="A334" s="44"/>
      <c r="B334" s="12"/>
      <c r="C334" s="12"/>
      <c r="D334" s="12"/>
      <c r="E334" s="41"/>
      <c r="F334" s="41"/>
      <c r="G334" s="41"/>
      <c r="H334" s="41"/>
      <c r="I334" s="27"/>
      <c r="J334" s="27"/>
      <c r="K334" s="27"/>
      <c r="L334" s="27"/>
      <c r="M334" s="27"/>
      <c r="N334" s="27"/>
    </row>
    <row r="335" spans="1:14" s="16" customFormat="1" ht="31.5" customHeight="1">
      <c r="A335" s="44"/>
      <c r="B335" s="12"/>
      <c r="C335" s="12"/>
      <c r="D335" s="12"/>
      <c r="E335" s="27"/>
      <c r="F335" s="45" t="s">
        <v>257</v>
      </c>
      <c r="G335" s="45"/>
      <c r="H335" s="45"/>
      <c r="I335" s="45"/>
      <c r="J335" s="45"/>
      <c r="K335" s="45"/>
      <c r="L335" s="45"/>
      <c r="M335" s="45"/>
      <c r="N335" s="45"/>
    </row>
    <row r="336" spans="1:14" s="16" customFormat="1" ht="15.75">
      <c r="A336" s="11"/>
      <c r="B336" s="12"/>
      <c r="C336" s="12"/>
      <c r="D336" s="12"/>
      <c r="E336" s="45"/>
      <c r="F336" s="45"/>
      <c r="G336" s="45"/>
      <c r="H336" s="45"/>
      <c r="I336" s="45"/>
      <c r="J336" s="28"/>
      <c r="K336" s="28"/>
      <c r="L336" s="28"/>
      <c r="M336" s="28"/>
      <c r="N336" s="28"/>
    </row>
    <row r="337" spans="1:26" s="16" customFormat="1" ht="15.75">
      <c r="A337" s="11"/>
      <c r="B337" s="12"/>
      <c r="C337" s="12"/>
      <c r="D337" s="12"/>
      <c r="E337" s="28"/>
      <c r="F337" s="28"/>
      <c r="G337" s="28"/>
      <c r="H337" s="28"/>
      <c r="I337" s="28"/>
      <c r="J337" s="28"/>
      <c r="K337" s="28"/>
      <c r="L337" s="28"/>
      <c r="M337" s="28"/>
      <c r="N337" s="28"/>
    </row>
    <row r="338" spans="1:26" s="16" customFormat="1" ht="15.75">
      <c r="A338" s="41"/>
      <c r="B338" s="40"/>
      <c r="C338" s="40"/>
      <c r="D338" s="40"/>
      <c r="E338" s="40"/>
      <c r="F338" s="40"/>
      <c r="G338" s="40"/>
      <c r="H338" s="40"/>
      <c r="I338" s="17">
        <v>422381.2</v>
      </c>
      <c r="J338" s="17"/>
      <c r="K338" s="17"/>
      <c r="L338" s="17"/>
      <c r="M338" s="28"/>
      <c r="N338" s="28"/>
      <c r="O338" s="18"/>
      <c r="P338" s="18"/>
      <c r="Q338" s="18"/>
      <c r="R338" s="18"/>
      <c r="S338" s="18"/>
      <c r="T338" s="28"/>
      <c r="U338" s="28"/>
      <c r="V338" s="30"/>
      <c r="W338" s="30"/>
      <c r="X338" s="30"/>
      <c r="Y338" s="18"/>
      <c r="Z338" s="18"/>
    </row>
    <row r="339" spans="1:26" s="16" customFormat="1" ht="15.75">
      <c r="A339" s="26"/>
      <c r="B339" s="26"/>
      <c r="C339" s="26"/>
      <c r="D339" s="41"/>
      <c r="E339" s="40"/>
      <c r="F339" s="40"/>
      <c r="G339" s="40"/>
      <c r="H339" s="40"/>
      <c r="I339" s="17"/>
      <c r="J339" s="17"/>
      <c r="K339" s="17"/>
      <c r="L339" s="17"/>
      <c r="M339" s="28"/>
      <c r="N339" s="28"/>
      <c r="O339" s="18"/>
      <c r="P339" s="18"/>
      <c r="Q339" s="18"/>
      <c r="R339" s="18"/>
      <c r="S339" s="18"/>
      <c r="T339" s="28"/>
      <c r="U339" s="28"/>
      <c r="V339" s="30"/>
      <c r="W339" s="30"/>
      <c r="X339" s="30"/>
      <c r="Y339" s="18"/>
      <c r="Z339" s="18"/>
    </row>
    <row r="340" spans="1:26" s="16" customFormat="1" ht="15.75">
      <c r="A340" s="26"/>
      <c r="B340" s="26"/>
      <c r="C340" s="26"/>
      <c r="D340" s="27"/>
      <c r="E340" s="15"/>
      <c r="F340" s="40"/>
      <c r="G340" s="40"/>
      <c r="H340" s="40"/>
      <c r="I340" s="17"/>
      <c r="J340" s="17"/>
      <c r="K340" s="17"/>
      <c r="L340" s="17"/>
      <c r="M340" s="17"/>
      <c r="N340" s="17"/>
      <c r="O340" s="18"/>
      <c r="P340" s="18"/>
      <c r="Q340" s="18"/>
      <c r="R340" s="18"/>
      <c r="S340" s="18"/>
      <c r="T340" s="28"/>
      <c r="U340" s="28"/>
      <c r="V340" s="30"/>
      <c r="W340" s="30"/>
      <c r="X340" s="30"/>
      <c r="Y340" s="18"/>
      <c r="Z340" s="18"/>
    </row>
    <row r="341" spans="1:26" s="16" customFormat="1" ht="15.75">
      <c r="A341" s="12"/>
      <c r="B341" s="12"/>
      <c r="C341" s="12"/>
      <c r="D341" s="41"/>
      <c r="E341" s="40"/>
      <c r="F341" s="40"/>
      <c r="G341" s="40"/>
      <c r="H341" s="40"/>
      <c r="I341" s="17"/>
      <c r="J341" s="17"/>
      <c r="K341" s="17"/>
      <c r="L341" s="17"/>
      <c r="M341" s="17"/>
      <c r="N341" s="17"/>
      <c r="O341" s="18"/>
      <c r="P341" s="18"/>
      <c r="Q341" s="18"/>
      <c r="R341" s="18"/>
      <c r="S341" s="18"/>
      <c r="T341" s="28"/>
      <c r="U341" s="28"/>
      <c r="V341" s="30"/>
      <c r="W341" s="30"/>
      <c r="X341" s="30"/>
      <c r="Y341" s="19"/>
      <c r="Z341" s="18"/>
    </row>
    <row r="342" spans="1:26" s="16" customFormat="1" ht="15.75">
      <c r="A342" s="12"/>
      <c r="B342" s="42"/>
      <c r="C342" s="42"/>
      <c r="D342" s="42"/>
      <c r="E342" s="42"/>
      <c r="F342" s="42"/>
      <c r="G342" s="42"/>
      <c r="H342" s="42"/>
      <c r="I342" s="17"/>
      <c r="J342" s="17"/>
      <c r="K342" s="17"/>
      <c r="L342" s="17"/>
      <c r="M342" s="17"/>
      <c r="N342" s="17"/>
      <c r="O342" s="18"/>
      <c r="P342" s="18"/>
      <c r="Q342" s="18"/>
      <c r="R342" s="18"/>
      <c r="S342" s="18"/>
      <c r="T342" s="28"/>
      <c r="U342" s="28"/>
      <c r="V342" s="30"/>
      <c r="W342" s="30"/>
      <c r="X342" s="30"/>
      <c r="Y342" s="18"/>
      <c r="Z342" s="18"/>
    </row>
    <row r="343" spans="1:26" s="16" customFormat="1" ht="15.75">
      <c r="A343" s="12"/>
      <c r="B343" s="29"/>
      <c r="C343" s="29"/>
      <c r="D343" s="49"/>
      <c r="E343" s="50"/>
      <c r="F343" s="50"/>
      <c r="G343" s="50"/>
      <c r="H343" s="50"/>
      <c r="I343" s="17"/>
      <c r="J343" s="17"/>
      <c r="K343" s="17"/>
      <c r="L343" s="17"/>
      <c r="M343" s="17"/>
      <c r="N343" s="17"/>
      <c r="O343" s="18"/>
      <c r="P343" s="18"/>
      <c r="Q343" s="18"/>
      <c r="R343" s="18"/>
      <c r="S343" s="18"/>
      <c r="T343" s="28"/>
      <c r="U343" s="28"/>
      <c r="V343" s="30"/>
      <c r="W343" s="30"/>
      <c r="X343" s="30"/>
      <c r="Y343" s="18"/>
      <c r="Z343" s="18"/>
    </row>
    <row r="344" spans="1:26" s="16" customFormat="1" ht="15.75">
      <c r="A344" s="12"/>
      <c r="B344" s="12"/>
      <c r="C344" s="12"/>
      <c r="D344" s="39"/>
      <c r="E344" s="40"/>
      <c r="F344" s="40"/>
      <c r="G344" s="40"/>
      <c r="H344" s="40"/>
      <c r="I344" s="17"/>
      <c r="J344" s="17"/>
      <c r="K344" s="17"/>
      <c r="L344" s="17"/>
      <c r="M344" s="17"/>
      <c r="N344" s="17"/>
      <c r="O344" s="18"/>
      <c r="P344" s="18"/>
      <c r="Q344" s="18"/>
      <c r="R344" s="18"/>
      <c r="S344" s="18"/>
      <c r="T344" s="28"/>
      <c r="U344" s="28"/>
      <c r="V344" s="30"/>
      <c r="W344" s="30"/>
      <c r="X344" s="30"/>
      <c r="Y344" s="18"/>
      <c r="Z344" s="18"/>
    </row>
    <row r="345" spans="1:26" s="16" customFormat="1" ht="15.75">
      <c r="A345" s="12"/>
      <c r="B345" s="12"/>
      <c r="C345" s="12"/>
      <c r="D345" s="39"/>
      <c r="E345" s="40"/>
      <c r="F345" s="40"/>
      <c r="G345" s="40"/>
      <c r="H345" s="40"/>
      <c r="I345" s="17"/>
      <c r="J345" s="17"/>
      <c r="K345" s="17"/>
      <c r="L345" s="17"/>
      <c r="M345" s="17"/>
      <c r="N345" s="17"/>
      <c r="O345" s="18"/>
      <c r="P345" s="18"/>
      <c r="Q345" s="18"/>
      <c r="R345" s="18"/>
      <c r="S345" s="18"/>
      <c r="T345" s="28"/>
      <c r="U345" s="28"/>
      <c r="V345" s="30"/>
      <c r="W345" s="30"/>
      <c r="X345" s="30"/>
      <c r="Y345" s="18"/>
      <c r="Z345" s="18"/>
    </row>
    <row r="346" spans="1:26" ht="15.75">
      <c r="A346" s="12"/>
      <c r="B346" s="12"/>
      <c r="C346" s="12"/>
      <c r="D346" s="12"/>
      <c r="E346" s="26"/>
      <c r="F346" s="39"/>
      <c r="G346" s="39"/>
      <c r="H346" s="39"/>
      <c r="I346" s="17"/>
      <c r="J346" s="17"/>
      <c r="K346" s="17"/>
      <c r="L346" s="17"/>
      <c r="M346" s="17"/>
      <c r="N346" s="17"/>
      <c r="O346" s="18"/>
      <c r="P346" s="18"/>
      <c r="Q346" s="18"/>
      <c r="R346" s="18"/>
      <c r="S346" s="18"/>
      <c r="T346" s="28"/>
      <c r="U346" s="28"/>
      <c r="V346" s="30"/>
      <c r="W346" s="30"/>
      <c r="X346" s="30"/>
      <c r="Y346" s="18"/>
      <c r="Z346" s="14"/>
    </row>
    <row r="347" spans="1:26" ht="15.75">
      <c r="A347" s="12"/>
      <c r="B347" s="12"/>
      <c r="C347" s="12"/>
      <c r="D347" s="12"/>
      <c r="E347" s="26"/>
      <c r="F347" s="39"/>
      <c r="G347" s="40"/>
      <c r="H347" s="40"/>
      <c r="I347" s="17"/>
      <c r="J347" s="17"/>
      <c r="K347" s="17"/>
      <c r="L347" s="17"/>
      <c r="M347" s="17"/>
      <c r="N347" s="17"/>
      <c r="O347" s="18"/>
      <c r="P347" s="18"/>
      <c r="Q347" s="18"/>
      <c r="R347" s="18"/>
      <c r="S347" s="18"/>
      <c r="T347" s="28"/>
      <c r="U347" s="28"/>
      <c r="V347" s="30"/>
      <c r="W347" s="30"/>
      <c r="X347" s="30"/>
      <c r="Y347" s="19"/>
      <c r="Z347" s="14"/>
    </row>
    <row r="348" spans="1:26" ht="15.75">
      <c r="A348" s="12"/>
      <c r="B348" s="12"/>
      <c r="C348" s="12"/>
      <c r="D348" s="12"/>
      <c r="E348" s="41"/>
      <c r="F348" s="40"/>
      <c r="G348" s="40"/>
      <c r="H348" s="40"/>
      <c r="I348" s="17"/>
      <c r="J348" s="17"/>
      <c r="K348" s="17"/>
      <c r="L348" s="17"/>
      <c r="M348" s="17"/>
      <c r="N348" s="17"/>
      <c r="O348" s="18"/>
      <c r="P348" s="18"/>
      <c r="Q348" s="18"/>
      <c r="R348" s="18"/>
      <c r="S348" s="18"/>
      <c r="T348" s="28"/>
      <c r="U348" s="28"/>
      <c r="V348" s="30"/>
      <c r="W348" s="30"/>
      <c r="X348" s="30"/>
      <c r="Y348" s="18"/>
      <c r="Z348" s="14"/>
    </row>
    <row r="349" spans="1:26" ht="15.75">
      <c r="A349" s="11"/>
      <c r="B349" s="12"/>
      <c r="C349" s="12"/>
      <c r="D349" s="12"/>
      <c r="E349" s="41"/>
      <c r="F349" s="40"/>
      <c r="G349" s="40"/>
      <c r="H349" s="40"/>
      <c r="I349" s="17"/>
      <c r="J349" s="17"/>
      <c r="K349" s="17"/>
      <c r="L349" s="17"/>
      <c r="M349" s="17"/>
      <c r="N349" s="17"/>
      <c r="O349" s="18"/>
      <c r="P349" s="18"/>
      <c r="Q349" s="18"/>
      <c r="R349" s="18"/>
      <c r="S349" s="18"/>
      <c r="T349" s="18"/>
      <c r="U349" s="18"/>
      <c r="V349" s="18"/>
      <c r="W349" s="18"/>
      <c r="X349" s="18"/>
      <c r="Y349" s="18"/>
      <c r="Z349" s="14"/>
    </row>
    <row r="350" spans="1:26" ht="15.75">
      <c r="A350" s="11"/>
      <c r="B350" s="12"/>
      <c r="C350" s="12"/>
      <c r="D350" s="12"/>
      <c r="E350" s="39"/>
      <c r="F350" s="40"/>
      <c r="G350" s="40"/>
      <c r="H350" s="40"/>
      <c r="I350" s="17"/>
      <c r="J350" s="17"/>
      <c r="K350" s="17"/>
      <c r="L350" s="17"/>
      <c r="M350" s="17"/>
      <c r="N350" s="17"/>
      <c r="O350" s="18"/>
      <c r="P350" s="18"/>
      <c r="Q350" s="18"/>
      <c r="R350" s="18"/>
      <c r="S350" s="18"/>
      <c r="T350" s="18"/>
      <c r="U350" s="18"/>
      <c r="V350" s="18"/>
      <c r="W350" s="18"/>
      <c r="X350" s="18"/>
      <c r="Y350" s="18"/>
      <c r="Z350" s="14"/>
    </row>
    <row r="351" spans="1:26" ht="15.75">
      <c r="A351" s="11"/>
      <c r="B351" s="12"/>
      <c r="C351" s="12"/>
      <c r="D351" s="12"/>
      <c r="E351" s="39"/>
      <c r="F351" s="40"/>
      <c r="G351" s="40"/>
      <c r="H351" s="40"/>
      <c r="I351" s="17"/>
      <c r="J351" s="17"/>
      <c r="K351" s="17"/>
      <c r="L351" s="17"/>
      <c r="M351" s="17"/>
      <c r="N351" s="17"/>
      <c r="O351" s="18"/>
      <c r="P351" s="18"/>
      <c r="Q351" s="18"/>
      <c r="R351" s="18"/>
      <c r="S351" s="18"/>
      <c r="T351" s="18"/>
      <c r="U351" s="18"/>
      <c r="V351" s="18"/>
      <c r="W351" s="18"/>
      <c r="X351" s="18"/>
      <c r="Y351" s="18"/>
      <c r="Z351" s="14"/>
    </row>
    <row r="352" spans="1:26" ht="15.75">
      <c r="A352" s="11"/>
      <c r="B352" s="12"/>
      <c r="C352" s="12"/>
      <c r="D352" s="12"/>
      <c r="E352" s="12"/>
      <c r="F352" s="26"/>
      <c r="G352" s="39"/>
      <c r="H352" s="39"/>
      <c r="I352" s="17"/>
      <c r="J352" s="17"/>
      <c r="K352" s="17"/>
      <c r="L352" s="17"/>
      <c r="M352" s="17"/>
      <c r="N352" s="17"/>
      <c r="O352" s="16"/>
      <c r="P352" s="16"/>
      <c r="Q352" s="16"/>
      <c r="R352" s="16"/>
      <c r="S352" s="16"/>
      <c r="T352" s="16"/>
      <c r="U352" s="16"/>
      <c r="V352" s="16"/>
      <c r="W352" s="16"/>
      <c r="X352" s="16"/>
      <c r="Y352" s="16"/>
    </row>
    <row r="353" spans="1:25" ht="15.75">
      <c r="A353" s="11"/>
      <c r="B353" s="12"/>
      <c r="C353" s="12"/>
      <c r="D353" s="12"/>
      <c r="E353" s="12"/>
      <c r="F353" s="26"/>
      <c r="G353" s="39"/>
      <c r="H353" s="48"/>
      <c r="I353" s="17"/>
      <c r="J353" s="17"/>
      <c r="K353" s="17"/>
      <c r="L353" s="17"/>
      <c r="M353" s="17"/>
      <c r="N353" s="17"/>
      <c r="O353" s="16"/>
      <c r="P353" s="16"/>
      <c r="Q353" s="16"/>
      <c r="R353" s="16"/>
      <c r="S353" s="16"/>
      <c r="T353" s="16"/>
      <c r="U353" s="16"/>
      <c r="V353" s="16"/>
      <c r="W353" s="16"/>
      <c r="X353" s="16"/>
      <c r="Y353" s="16"/>
    </row>
    <row r="354" spans="1:25" ht="15.75">
      <c r="A354" s="11"/>
      <c r="B354" s="12"/>
      <c r="C354" s="12"/>
      <c r="D354" s="12"/>
      <c r="E354" s="12"/>
      <c r="F354" s="41"/>
      <c r="G354" s="48"/>
      <c r="H354" s="48"/>
      <c r="I354" s="17"/>
      <c r="J354" s="17"/>
      <c r="K354" s="17"/>
      <c r="L354" s="17"/>
      <c r="M354" s="17"/>
      <c r="N354" s="17"/>
      <c r="O354" s="16"/>
      <c r="P354" s="16"/>
      <c r="Q354" s="16"/>
      <c r="R354" s="16"/>
      <c r="S354" s="16"/>
      <c r="T354" s="16"/>
      <c r="U354" s="16"/>
      <c r="V354" s="16"/>
      <c r="W354" s="16"/>
      <c r="X354" s="16"/>
      <c r="Y354" s="16"/>
    </row>
    <row r="355" spans="1:25" ht="15.75">
      <c r="A355" s="11"/>
      <c r="B355" s="12"/>
      <c r="C355" s="12"/>
      <c r="D355" s="12"/>
      <c r="E355" s="12"/>
      <c r="F355" s="12"/>
      <c r="G355" s="27"/>
      <c r="H355" s="27"/>
      <c r="I355" s="27"/>
      <c r="J355" s="27"/>
      <c r="K355" s="27"/>
      <c r="L355" s="27"/>
      <c r="M355" s="27"/>
      <c r="N355" s="27"/>
      <c r="O355" s="16"/>
      <c r="P355" s="16"/>
      <c r="Q355" s="16"/>
      <c r="R355" s="16"/>
      <c r="S355" s="16"/>
      <c r="T355" s="16"/>
      <c r="U355" s="16"/>
      <c r="V355" s="16"/>
      <c r="W355" s="16"/>
      <c r="X355" s="16"/>
      <c r="Y355" s="16"/>
    </row>
    <row r="356" spans="1:25" ht="15.75">
      <c r="A356" s="11"/>
      <c r="B356" s="12"/>
      <c r="C356" s="12"/>
      <c r="D356" s="12"/>
      <c r="E356" s="12"/>
      <c r="F356" s="12"/>
      <c r="G356" s="41"/>
      <c r="H356" s="41"/>
      <c r="I356" s="28"/>
      <c r="J356" s="28"/>
      <c r="K356" s="28"/>
      <c r="L356" s="28"/>
      <c r="M356" s="28"/>
      <c r="N356" s="28"/>
      <c r="O356" s="16"/>
      <c r="P356" s="16"/>
      <c r="Q356" s="16"/>
      <c r="R356" s="16"/>
      <c r="S356" s="16"/>
      <c r="T356" s="16"/>
      <c r="U356" s="16"/>
      <c r="V356" s="16"/>
      <c r="W356" s="16"/>
      <c r="X356" s="16"/>
      <c r="Y356" s="16"/>
    </row>
    <row r="357" spans="1:25">
      <c r="I357" s="20"/>
      <c r="J357" s="20"/>
      <c r="K357" s="20"/>
      <c r="L357" s="20"/>
      <c r="M357" s="20"/>
      <c r="N357" s="20"/>
    </row>
    <row r="358" spans="1:25">
      <c r="I358" s="15"/>
      <c r="J358" s="15"/>
      <c r="K358" s="15"/>
      <c r="L358" s="15"/>
      <c r="M358" s="15"/>
      <c r="N358" s="15"/>
    </row>
    <row r="361" spans="1:25">
      <c r="I361" s="15"/>
      <c r="J361" s="15"/>
      <c r="K361" s="15"/>
      <c r="L361" s="15"/>
      <c r="M361" s="15"/>
      <c r="N361" s="15"/>
    </row>
  </sheetData>
  <mergeCells count="38">
    <mergeCell ref="A3:N3"/>
    <mergeCell ref="F2:N2"/>
    <mergeCell ref="G353:H353"/>
    <mergeCell ref="F354:H354"/>
    <mergeCell ref="G356:H356"/>
    <mergeCell ref="F347:H347"/>
    <mergeCell ref="E348:H348"/>
    <mergeCell ref="E349:H349"/>
    <mergeCell ref="E350:H350"/>
    <mergeCell ref="E351:H351"/>
    <mergeCell ref="G352:H352"/>
    <mergeCell ref="E332:H332"/>
    <mergeCell ref="F346:H346"/>
    <mergeCell ref="E334:H334"/>
    <mergeCell ref="E336:I336"/>
    <mergeCell ref="D343:H343"/>
    <mergeCell ref="D344:H344"/>
    <mergeCell ref="D345:H345"/>
    <mergeCell ref="E333:H333"/>
    <mergeCell ref="N5:N6"/>
    <mergeCell ref="A338:H338"/>
    <mergeCell ref="D339:H339"/>
    <mergeCell ref="F340:H340"/>
    <mergeCell ref="D341:H341"/>
    <mergeCell ref="B342:H342"/>
    <mergeCell ref="A332:A335"/>
    <mergeCell ref="F335:N335"/>
    <mergeCell ref="A4:M4"/>
    <mergeCell ref="A5:A6"/>
    <mergeCell ref="B5:E6"/>
    <mergeCell ref="F5:F6"/>
    <mergeCell ref="G5:G6"/>
    <mergeCell ref="H5:H6"/>
    <mergeCell ref="I5:I6"/>
    <mergeCell ref="J5:J6"/>
    <mergeCell ref="K5:K6"/>
    <mergeCell ref="L5:L6"/>
    <mergeCell ref="M5:M6"/>
  </mergeCells>
  <pageMargins left="1.1811023622047245" right="0" top="0.39370078740157483" bottom="0" header="0.31496062992125984" footer="0.31496062992125984"/>
  <pageSetup paperSize="9"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2019-2020</vt:lpstr>
      <vt:lpstr>'2019-2020'!Область_печати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2017-11-15T13:19:49Z</dcterms:modified>
</cp:coreProperties>
</file>